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jmeyer\Dropbox\MeyerFire\FPE Tools\Fire Sprinkler - Cloud Ceiling Calculator\"/>
    </mc:Choice>
  </mc:AlternateContent>
  <bookViews>
    <workbookView xWindow="0" yWindow="0" windowWidth="28800" windowHeight="12210"/>
  </bookViews>
  <sheets>
    <sheet name="Cloud Ceiling Calculator (v1.0)" sheetId="2" r:id="rId1"/>
  </sheets>
  <definedNames>
    <definedName name="_xlnm.Print_Area" localSheetId="0">'Cloud Ceiling Calculator (v1.0)'!$C$1:$H$22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9" i="2" l="1"/>
  <c r="R59" i="2" s="1"/>
  <c r="O52" i="2"/>
  <c r="O47" i="2" s="1"/>
  <c r="O59" i="2"/>
  <c r="R67" i="2" l="1"/>
  <c r="T73" i="2"/>
  <c r="V73" i="2" s="1"/>
  <c r="W68" i="2"/>
  <c r="O50" i="2"/>
  <c r="O49" i="2" s="1"/>
  <c r="O48" i="2"/>
  <c r="W59" i="2"/>
  <c r="S59" i="2"/>
  <c r="Q59" i="2"/>
  <c r="R65" i="2"/>
  <c r="W65" i="2"/>
  <c r="G16" i="2"/>
  <c r="E17" i="2"/>
  <c r="E15" i="2"/>
  <c r="G14" i="2"/>
  <c r="U59" i="2" l="1"/>
  <c r="V59" i="2"/>
  <c r="T59" i="2"/>
  <c r="P69" i="2"/>
  <c r="R66" i="2"/>
  <c r="R71" i="2"/>
  <c r="W71" i="2"/>
  <c r="W66" i="2"/>
  <c r="S67" i="2"/>
  <c r="X68" i="2"/>
  <c r="O51" i="2"/>
  <c r="Z69" i="2"/>
  <c r="N64" i="2"/>
  <c r="AB64" i="2"/>
  <c r="O60" i="2"/>
  <c r="Q61" i="2"/>
  <c r="AB63" i="2"/>
  <c r="Z62" i="2"/>
  <c r="X59" i="2"/>
  <c r="Y59" i="2"/>
  <c r="Z59" i="2" s="1"/>
  <c r="G18" i="2"/>
  <c r="U75" i="2" l="1"/>
  <c r="T74" i="2"/>
  <c r="V74" i="2" s="1"/>
  <c r="M73" i="2"/>
  <c r="R70" i="2"/>
  <c r="P70" i="2"/>
  <c r="AA59" i="2"/>
  <c r="AB59" i="2" s="1"/>
</calcChain>
</file>

<file path=xl/sharedStrings.xml><?xml version="1.0" encoding="utf-8"?>
<sst xmlns="http://schemas.openxmlformats.org/spreadsheetml/2006/main" count="89" uniqueCount="75">
  <si>
    <t>Symbol</t>
  </si>
  <si>
    <t>Description</t>
  </si>
  <si>
    <t>Equation</t>
  </si>
  <si>
    <t>Source</t>
  </si>
  <si>
    <t>Value</t>
  </si>
  <si>
    <t>Units</t>
  </si>
  <si>
    <t>-</t>
  </si>
  <si>
    <t>Given</t>
  </si>
  <si>
    <t>Solution</t>
  </si>
  <si>
    <t>References Used</t>
  </si>
  <si>
    <t>SFPE</t>
  </si>
  <si>
    <t>A</t>
  </si>
  <si>
    <t>inches</t>
  </si>
  <si>
    <t>B</t>
  </si>
  <si>
    <t>Ceiling Height</t>
  </si>
  <si>
    <t>feet</t>
  </si>
  <si>
    <t>X</t>
  </si>
  <si>
    <t>Gap per Height</t>
  </si>
  <si>
    <t>NFPA 13-2016 A.8.15.24.1</t>
  </si>
  <si>
    <t>in. gap / ft. ceiling</t>
  </si>
  <si>
    <t>X = A / B</t>
  </si>
  <si>
    <t>Maximum Width of Gap Between Clouds or Between Cloud and Wall</t>
  </si>
  <si>
    <r>
      <t>ft</t>
    </r>
    <r>
      <rPr>
        <vertAlign val="superscript"/>
        <sz val="10"/>
        <rFont val="Arial Narrow"/>
        <family val="2"/>
      </rPr>
      <t>2</t>
    </r>
  </si>
  <si>
    <r>
      <t>A</t>
    </r>
    <r>
      <rPr>
        <vertAlign val="subscript"/>
        <sz val="10"/>
        <color theme="1"/>
        <rFont val="Arial Narrow"/>
        <family val="2"/>
      </rPr>
      <t>O</t>
    </r>
  </si>
  <si>
    <t>Total Opening Area</t>
  </si>
  <si>
    <t>Is Area of Opening Too Large?</t>
  </si>
  <si>
    <t>%</t>
  </si>
  <si>
    <t>NFPA 13-2016 8.15.1.2.1.2</t>
  </si>
  <si>
    <t>Total Floor Area of Room</t>
  </si>
  <si>
    <r>
      <t>A</t>
    </r>
    <r>
      <rPr>
        <vertAlign val="subscript"/>
        <sz val="10"/>
        <color theme="1"/>
        <rFont val="Arial Narrow"/>
        <family val="2"/>
      </rPr>
      <t>R</t>
    </r>
  </si>
  <si>
    <r>
      <t>A</t>
    </r>
    <r>
      <rPr>
        <vertAlign val="subscript"/>
        <sz val="10"/>
        <rFont val="Arial Narrow"/>
        <family val="2"/>
      </rPr>
      <t>O</t>
    </r>
    <r>
      <rPr>
        <sz val="10"/>
        <rFont val="Arial Narrow"/>
        <family val="2"/>
      </rPr>
      <t xml:space="preserve"> / A</t>
    </r>
    <r>
      <rPr>
        <vertAlign val="subscript"/>
        <sz val="10"/>
        <rFont val="Arial Narrow"/>
        <family val="2"/>
      </rPr>
      <t>R</t>
    </r>
  </si>
  <si>
    <r>
      <t>Is A</t>
    </r>
    <r>
      <rPr>
        <vertAlign val="subscript"/>
        <sz val="10"/>
        <rFont val="Arial Narrow"/>
        <family val="2"/>
      </rPr>
      <t>O</t>
    </r>
    <r>
      <rPr>
        <sz val="10"/>
        <rFont val="Arial Narrow"/>
        <family val="2"/>
      </rPr>
      <t xml:space="preserve"> / A</t>
    </r>
    <r>
      <rPr>
        <vertAlign val="subscript"/>
        <sz val="10"/>
        <rFont val="Arial Narrow"/>
        <family val="2"/>
      </rPr>
      <t>R</t>
    </r>
    <r>
      <rPr>
        <sz val="10"/>
        <rFont val="Arial Narrow"/>
        <family val="2"/>
      </rPr>
      <t xml:space="preserve"> &gt; 20%?</t>
    </r>
  </si>
  <si>
    <r>
      <t>W</t>
    </r>
    <r>
      <rPr>
        <vertAlign val="subscript"/>
        <sz val="10"/>
        <color theme="1"/>
        <rFont val="Arial Narrow"/>
        <family val="2"/>
      </rPr>
      <t>C</t>
    </r>
  </si>
  <si>
    <t>Minimum Width of Ceiling</t>
  </si>
  <si>
    <t>ft</t>
  </si>
  <si>
    <t>Maximum Sprinkler Protection Area</t>
  </si>
  <si>
    <r>
      <t>A</t>
    </r>
    <r>
      <rPr>
        <vertAlign val="subscript"/>
        <sz val="10"/>
        <color theme="1"/>
        <rFont val="Arial Narrow"/>
        <family val="2"/>
      </rPr>
      <t>SPRINK</t>
    </r>
  </si>
  <si>
    <t>NFPA 13-2016 Table 8.15.24.1</t>
  </si>
  <si>
    <t>NFPA 13</t>
  </si>
  <si>
    <t>Standard for the Installation of Sprinkler Systems, 2016 Edition</t>
  </si>
  <si>
    <t>Cloud Ceiling Calculator</t>
  </si>
  <si>
    <t>Schematic</t>
  </si>
  <si>
    <t>Room Left Wall Right</t>
  </si>
  <si>
    <t>Room Left Wall Left</t>
  </si>
  <si>
    <t>Room Right Wall Left</t>
  </si>
  <si>
    <t>Room Right Wall Right</t>
  </si>
  <si>
    <t>Structure Bottom</t>
  </si>
  <si>
    <t>X-Values</t>
  </si>
  <si>
    <t>C</t>
  </si>
  <si>
    <t>D</t>
  </si>
  <si>
    <t>E</t>
  </si>
  <si>
    <t>F</t>
  </si>
  <si>
    <t>Ceiling Bottom</t>
  </si>
  <si>
    <t>Ceiling Left</t>
  </si>
  <si>
    <t>Ceiling Top</t>
  </si>
  <si>
    <t>Ceiling Right</t>
  </si>
  <si>
    <t>Structure Top</t>
  </si>
  <si>
    <t>Min. Ceiling Width</t>
  </si>
  <si>
    <t>C.5</t>
  </si>
  <si>
    <t>Parameters</t>
  </si>
  <si>
    <t>Max. Opening Width</t>
  </si>
  <si>
    <t>Fire</t>
  </si>
  <si>
    <t>C.25</t>
  </si>
  <si>
    <t>C.75</t>
  </si>
  <si>
    <t>Sprinklers Above Ceiling Required</t>
  </si>
  <si>
    <t>Sprinklers May be Omitted Above</t>
  </si>
  <si>
    <t>FPRF</t>
  </si>
  <si>
    <t>Fire Protection Research Foundation, Phase 1 Report</t>
  </si>
  <si>
    <t>Fire Protection Research Foundation, Phase 2 Report</t>
  </si>
  <si>
    <t>Article on Important Changes to NFPA 13</t>
  </si>
  <si>
    <t>Version</t>
  </si>
  <si>
    <t>About</t>
  </si>
  <si>
    <t>The views, opinions, and information found here represent solely the author's interpretation and provide no warranty or guarantee of its use or accuracy. MeyerFire does not assume responsibility for use of this tool. 
Fire protection and life safety systems constitute a critical component for public health and safety. Consult with a licensed professional for proper design and code adherence.</t>
  </si>
  <si>
    <t xml:space="preserve">MeyerFire.com is a website dedicated to providing Fire Protection Professionals with tools and resources to do exceptional work. Get other tools like this at www.meyerfire.com. </t>
  </si>
  <si>
    <t>Get the latest version at www.meyerfire.com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</si>
</sst>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
    <numFmt numFmtId="166" formatCode="0.0"/>
    <numFmt numFmtId="167" formatCode="[$-409]mmmm\ d\,\ yyyy;@"/>
  </numFmts>
  <fonts count="13" x14ac:knownFonts="1">
    <font>
      <sz val="11"/>
      <color theme="1"/>
      <name val="Calibri"/>
      <family val="2"/>
      <scheme val="minor"/>
    </font>
    <font>
      <sz val="10"/>
      <color theme="0" tint="-0.499984740745262"/>
      <name val="Arial Narrow"/>
      <family val="2"/>
    </font>
    <font>
      <sz val="10"/>
      <color theme="0"/>
      <name val="Arial Narrow"/>
      <family val="2"/>
    </font>
    <font>
      <b/>
      <sz val="10"/>
      <color theme="1"/>
      <name val="Arial Narrow"/>
      <family val="2"/>
    </font>
    <font>
      <sz val="10"/>
      <color theme="1"/>
      <name val="Arial Narrow"/>
      <family val="2"/>
    </font>
    <font>
      <sz val="10"/>
      <name val="Arial Narrow"/>
      <family val="2"/>
    </font>
    <font>
      <sz val="10"/>
      <color theme="4"/>
      <name val="Arial Narrow"/>
      <family val="2"/>
    </font>
    <font>
      <vertAlign val="superscript"/>
      <sz val="10"/>
      <name val="Arial Narrow"/>
      <family val="2"/>
    </font>
    <font>
      <vertAlign val="subscript"/>
      <sz val="10"/>
      <name val="Arial Narrow"/>
      <family val="2"/>
    </font>
    <font>
      <vertAlign val="subscript"/>
      <sz val="10"/>
      <color theme="1"/>
      <name val="Arial Narrow"/>
      <family val="2"/>
    </font>
    <font>
      <sz val="10"/>
      <color rgb="FF963632"/>
      <name val="Arial Narrow"/>
      <family val="2"/>
    </font>
    <font>
      <u/>
      <sz val="11"/>
      <color theme="10"/>
      <name val="Calibri"/>
      <family val="2"/>
      <scheme val="minor"/>
    </font>
    <font>
      <b/>
      <sz val="10"/>
      <color theme="0"/>
      <name val="Arial Narrow"/>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63632"/>
        <bgColor indexed="64"/>
      </patternFill>
    </fill>
    <fill>
      <patternFill patternType="solid">
        <fgColor rgb="FFE6B8B7"/>
        <bgColor indexed="64"/>
      </patternFill>
    </fill>
    <fill>
      <patternFill patternType="solid">
        <fgColor rgb="FFF2DCDB"/>
        <bgColor indexed="64"/>
      </patternFill>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58">
    <xf numFmtId="0" fontId="0" fillId="0" borderId="0" xfId="0"/>
    <xf numFmtId="1" fontId="10" fillId="6" borderId="0" xfId="0" applyNumberFormat="1" applyFont="1" applyFill="1" applyBorder="1" applyAlignment="1" applyProtection="1">
      <alignment horizontal="center" vertical="center" wrapText="1"/>
      <protection locked="0"/>
    </xf>
    <xf numFmtId="1" fontId="10" fillId="5" borderId="0" xfId="0" applyNumberFormat="1" applyFont="1" applyFill="1" applyBorder="1" applyAlignment="1" applyProtection="1">
      <alignment horizontal="center" vertical="center" wrapText="1"/>
      <protection locked="0"/>
    </xf>
    <xf numFmtId="166" fontId="10" fillId="5" borderId="0" xfId="0" applyNumberFormat="1"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xf>
    <xf numFmtId="165" fontId="2" fillId="4" borderId="0" xfId="0" applyNumberFormat="1" applyFont="1" applyFill="1" applyAlignment="1" applyProtection="1">
      <alignment horizontal="center" vertical="center" wrapText="1"/>
    </xf>
    <xf numFmtId="49" fontId="3" fillId="2" borderId="0" xfId="0" applyNumberFormat="1"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165" fontId="3" fillId="2" borderId="0" xfId="0" applyNumberFormat="1" applyFont="1" applyFill="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wrapText="1"/>
    </xf>
    <xf numFmtId="165" fontId="4" fillId="0" borderId="0" xfId="0" applyNumberFormat="1" applyFont="1" applyAlignment="1" applyProtection="1">
      <alignment horizontal="center" vertical="center" wrapText="1"/>
    </xf>
    <xf numFmtId="49" fontId="4" fillId="3" borderId="0" xfId="0" applyNumberFormat="1" applyFont="1" applyFill="1" applyAlignment="1" applyProtection="1">
      <alignment horizontal="center" vertical="center" wrapText="1"/>
    </xf>
    <xf numFmtId="0" fontId="4" fillId="3" borderId="0" xfId="0" applyFont="1" applyFill="1" applyAlignment="1" applyProtection="1">
      <alignment horizontal="center" vertical="center" wrapText="1"/>
    </xf>
    <xf numFmtId="165" fontId="4" fillId="3" borderId="0" xfId="0" applyNumberFormat="1" applyFont="1" applyFill="1" applyAlignment="1" applyProtection="1">
      <alignment horizontal="center" vertical="center"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5" fontId="4" fillId="2" borderId="0" xfId="0" applyNumberFormat="1" applyFont="1" applyFill="1" applyAlignment="1" applyProtection="1">
      <alignment horizontal="center" vertical="center" wrapText="1"/>
    </xf>
    <xf numFmtId="0" fontId="4" fillId="7" borderId="0" xfId="0" applyFont="1" applyFill="1" applyBorder="1" applyAlignment="1" applyProtection="1">
      <alignment horizontal="center" vertical="center" wrapText="1"/>
    </xf>
    <xf numFmtId="0" fontId="5" fillId="7" borderId="0" xfId="0"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166" fontId="4" fillId="2" borderId="0" xfId="0" applyNumberFormat="1" applyFont="1" applyFill="1" applyBorder="1" applyAlignment="1" applyProtection="1">
      <alignment horizontal="center" vertical="center" wrapText="1"/>
    </xf>
    <xf numFmtId="167" fontId="4" fillId="2" borderId="0"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165" fontId="4" fillId="0" borderId="0" xfId="0" applyNumberFormat="1"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165" fontId="2" fillId="0" borderId="0" xfId="0" applyNumberFormat="1" applyFont="1" applyAlignment="1" applyProtection="1">
      <alignment horizontal="center" vertical="center" wrapText="1"/>
      <protection hidden="1"/>
    </xf>
    <xf numFmtId="0" fontId="12" fillId="0" borderId="0" xfId="0" applyFont="1" applyAlignment="1" applyProtection="1">
      <alignment horizontal="right" vertical="center"/>
      <protection hidden="1"/>
    </xf>
    <xf numFmtId="165" fontId="12" fillId="0" borderId="0" xfId="0" applyNumberFormat="1" applyFont="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 fillId="0" borderId="0" xfId="0" applyFont="1" applyAlignment="1" applyProtection="1">
      <alignment horizontal="right" vertical="center"/>
      <protection hidden="1"/>
    </xf>
    <xf numFmtId="166" fontId="4" fillId="2" borderId="0" xfId="0" applyNumberFormat="1"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4" fillId="3" borderId="0" xfId="0" applyFont="1" applyFill="1" applyAlignment="1" applyProtection="1">
      <alignment horizontal="left" vertical="center" wrapText="1"/>
    </xf>
    <xf numFmtId="0" fontId="4" fillId="2" borderId="0" xfId="0" applyFont="1" applyFill="1" applyBorder="1" applyAlignment="1" applyProtection="1">
      <alignment horizontal="left" vertical="center" wrapText="1"/>
    </xf>
    <xf numFmtId="165" fontId="5" fillId="3"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xf>
    <xf numFmtId="0" fontId="2" fillId="4" borderId="0" xfId="0" applyFont="1" applyFill="1" applyAlignment="1" applyProtection="1">
      <alignment horizontal="left" vertical="center" wrapText="1"/>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6" fontId="5" fillId="2" borderId="0" xfId="0" applyNumberFormat="1" applyFont="1" applyFill="1" applyBorder="1" applyAlignment="1" applyProtection="1">
      <alignment horizontal="center" vertical="center" wrapText="1"/>
    </xf>
    <xf numFmtId="1" fontId="5" fillId="3" borderId="1" xfId="0" applyNumberFormat="1"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10" fillId="2" borderId="0" xfId="1"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963632"/>
      <color rgb="FFF2DCDB"/>
      <color rgb="FFE6B8B7"/>
      <color rgb="FFFE969A"/>
      <color rgb="FFFF7C8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1">
                <a:solidFill>
                  <a:srgbClr val="963632"/>
                </a:solidFill>
              </a:rPr>
              <a:t>Schematic Section of Cloud Ceiling Arrangement</a:t>
            </a:r>
          </a:p>
        </c:rich>
      </c:tx>
      <c:overlay val="0"/>
      <c:spPr>
        <a:noFill/>
        <a:ln>
          <a:noFill/>
        </a:ln>
        <a:effectLst/>
      </c:spPr>
    </c:title>
    <c:autoTitleDeleted val="0"/>
    <c:plotArea>
      <c:layout>
        <c:manualLayout>
          <c:layoutTarget val="inner"/>
          <c:xMode val="edge"/>
          <c:yMode val="edge"/>
          <c:x val="9.1422572178477685E-2"/>
          <c:y val="0.10816624371638169"/>
          <c:w val="0.88134330404057326"/>
          <c:h val="0.76322626292585505"/>
        </c:manualLayout>
      </c:layout>
      <c:scatterChart>
        <c:scatterStyle val="smoothMarker"/>
        <c:varyColors val="0"/>
        <c:ser>
          <c:idx val="0"/>
          <c:order val="0"/>
          <c:tx>
            <c:strRef>
              <c:f>'Cloud Ceiling Calculator (v1.0)'!$M$60</c:f>
              <c:strCache>
                <c:ptCount val="1"/>
                <c:pt idx="0">
                  <c:v>Room Left Wall Left</c:v>
                </c:pt>
              </c:strCache>
            </c:strRef>
          </c:tx>
          <c:spPr>
            <a:ln w="25400" cap="rnd">
              <a:solidFill>
                <a:schemeClr val="bg1">
                  <a:lumMod val="50000"/>
                </a:schemeClr>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(v1.0)'!$N$60:$AB$60</c:f>
              <c:numCache>
                <c:formatCode>0.000</c:formatCode>
                <c:ptCount val="15"/>
                <c:pt idx="0">
                  <c:v>0</c:v>
                </c:pt>
                <c:pt idx="1">
                  <c:v>17</c:v>
                </c:pt>
              </c:numCache>
            </c:numRef>
          </c:yVal>
          <c:smooth val="1"/>
          <c:extLst>
            <c:ext xmlns:c16="http://schemas.microsoft.com/office/drawing/2014/chart" uri="{C3380CC4-5D6E-409C-BE32-E72D297353CC}">
              <c16:uniqueId val="{00000000-62E0-497A-BEE4-390B8D7ED5D2}"/>
            </c:ext>
          </c:extLst>
        </c:ser>
        <c:ser>
          <c:idx val="1"/>
          <c:order val="1"/>
          <c:tx>
            <c:strRef>
              <c:f>'Cloud Ceiling Calculator (v1.0)'!$M$61</c:f>
              <c:strCache>
                <c:ptCount val="1"/>
                <c:pt idx="0">
                  <c:v>Room Left Wall Right</c:v>
                </c:pt>
              </c:strCache>
            </c:strRef>
          </c:tx>
          <c:spPr>
            <a:ln w="19050" cap="rnd">
              <a:solidFill>
                <a:schemeClr val="bg1">
                  <a:lumMod val="50000"/>
                </a:schemeClr>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(v1.0)'!$N$61:$AB$61</c:f>
              <c:numCache>
                <c:formatCode>0.000</c:formatCode>
                <c:ptCount val="15"/>
                <c:pt idx="2">
                  <c:v>0</c:v>
                </c:pt>
                <c:pt idx="3">
                  <c:v>17</c:v>
                </c:pt>
              </c:numCache>
            </c:numRef>
          </c:yVal>
          <c:smooth val="1"/>
          <c:extLst>
            <c:ext xmlns:c16="http://schemas.microsoft.com/office/drawing/2014/chart" uri="{C3380CC4-5D6E-409C-BE32-E72D297353CC}">
              <c16:uniqueId val="{00000001-62E0-497A-BEE4-390B8D7ED5D2}"/>
            </c:ext>
          </c:extLst>
        </c:ser>
        <c:ser>
          <c:idx val="2"/>
          <c:order val="2"/>
          <c:tx>
            <c:strRef>
              <c:f>'Cloud Ceiling Calculator (v1.0)'!$M$62</c:f>
              <c:strCache>
                <c:ptCount val="1"/>
                <c:pt idx="0">
                  <c:v>Room Right Wall Left</c:v>
                </c:pt>
              </c:strCache>
            </c:strRef>
          </c:tx>
          <c:spPr>
            <a:ln w="19050" cap="rnd">
              <a:solidFill>
                <a:schemeClr val="bg1">
                  <a:lumMod val="50000"/>
                </a:schemeClr>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(v1.0)'!$N$62:$AB$62</c:f>
              <c:numCache>
                <c:formatCode>0.000</c:formatCode>
                <c:ptCount val="15"/>
                <c:pt idx="11">
                  <c:v>0</c:v>
                </c:pt>
                <c:pt idx="12">
                  <c:v>17</c:v>
                </c:pt>
              </c:numCache>
            </c:numRef>
          </c:yVal>
          <c:smooth val="1"/>
          <c:extLst>
            <c:ext xmlns:c16="http://schemas.microsoft.com/office/drawing/2014/chart" uri="{C3380CC4-5D6E-409C-BE32-E72D297353CC}">
              <c16:uniqueId val="{00000002-62E0-497A-BEE4-390B8D7ED5D2}"/>
            </c:ext>
          </c:extLst>
        </c:ser>
        <c:ser>
          <c:idx val="3"/>
          <c:order val="3"/>
          <c:tx>
            <c:strRef>
              <c:f>'Cloud Ceiling Calculator (v1.0)'!$M$63</c:f>
              <c:strCache>
                <c:ptCount val="1"/>
                <c:pt idx="0">
                  <c:v>Room Right Wall Right</c:v>
                </c:pt>
              </c:strCache>
            </c:strRef>
          </c:tx>
          <c:spPr>
            <a:ln w="19050" cap="rnd">
              <a:solidFill>
                <a:schemeClr val="bg1">
                  <a:lumMod val="50000"/>
                </a:schemeClr>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(v1.0)'!$N$63:$AB$63</c:f>
              <c:numCache>
                <c:formatCode>0.000</c:formatCode>
                <c:ptCount val="15"/>
                <c:pt idx="13">
                  <c:v>0</c:v>
                </c:pt>
                <c:pt idx="14">
                  <c:v>17</c:v>
                </c:pt>
              </c:numCache>
            </c:numRef>
          </c:yVal>
          <c:smooth val="1"/>
          <c:extLst>
            <c:ext xmlns:c16="http://schemas.microsoft.com/office/drawing/2014/chart" uri="{C3380CC4-5D6E-409C-BE32-E72D297353CC}">
              <c16:uniqueId val="{00000003-62E0-497A-BEE4-390B8D7ED5D2}"/>
            </c:ext>
          </c:extLst>
        </c:ser>
        <c:ser>
          <c:idx val="4"/>
          <c:order val="4"/>
          <c:tx>
            <c:strRef>
              <c:f>'Cloud Ceiling Calculator (v1.0)'!$M$64</c:f>
              <c:strCache>
                <c:ptCount val="1"/>
                <c:pt idx="0">
                  <c:v>Structure Top</c:v>
                </c:pt>
              </c:strCache>
            </c:strRef>
          </c:tx>
          <c:spPr>
            <a:ln w="19050" cap="rnd">
              <a:solidFill>
                <a:schemeClr val="bg1">
                  <a:lumMod val="50000"/>
                </a:schemeClr>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(v1.0)'!$N$64:$AB$64</c:f>
              <c:numCache>
                <c:formatCode>0.000</c:formatCode>
                <c:ptCount val="15"/>
                <c:pt idx="0">
                  <c:v>17</c:v>
                </c:pt>
                <c:pt idx="14">
                  <c:v>17</c:v>
                </c:pt>
              </c:numCache>
            </c:numRef>
          </c:yVal>
          <c:smooth val="1"/>
          <c:extLst>
            <c:ext xmlns:c16="http://schemas.microsoft.com/office/drawing/2014/chart" uri="{C3380CC4-5D6E-409C-BE32-E72D297353CC}">
              <c16:uniqueId val="{00000004-62E0-497A-BEE4-390B8D7ED5D2}"/>
            </c:ext>
          </c:extLst>
        </c:ser>
        <c:ser>
          <c:idx val="5"/>
          <c:order val="5"/>
          <c:tx>
            <c:strRef>
              <c:f>'Cloud Ceiling Calculator (v1.0)'!$M$65</c:f>
              <c:strCache>
                <c:ptCount val="1"/>
                <c:pt idx="0">
                  <c:v>Ceiling Bottom</c:v>
                </c:pt>
              </c:strCache>
            </c:strRef>
          </c:tx>
          <c:spPr>
            <a:ln w="19050" cap="rnd">
              <a:solidFill>
                <a:srgbClr val="963632"/>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(v1.0)'!$N$65:$AB$65</c:f>
              <c:numCache>
                <c:formatCode>0.000</c:formatCode>
                <c:ptCount val="15"/>
                <c:pt idx="4">
                  <c:v>9</c:v>
                </c:pt>
                <c:pt idx="9">
                  <c:v>9</c:v>
                </c:pt>
              </c:numCache>
            </c:numRef>
          </c:yVal>
          <c:smooth val="1"/>
          <c:extLst>
            <c:ext xmlns:c16="http://schemas.microsoft.com/office/drawing/2014/chart" uri="{C3380CC4-5D6E-409C-BE32-E72D297353CC}">
              <c16:uniqueId val="{00000005-62E0-497A-BEE4-390B8D7ED5D2}"/>
            </c:ext>
          </c:extLst>
        </c:ser>
        <c:ser>
          <c:idx val="6"/>
          <c:order val="6"/>
          <c:tx>
            <c:strRef>
              <c:f>'Cloud Ceiling Calculator (v1.0)'!$M$66</c:f>
              <c:strCache>
                <c:ptCount val="1"/>
                <c:pt idx="0">
                  <c:v>Ceiling Top</c:v>
                </c:pt>
              </c:strCache>
            </c:strRef>
          </c:tx>
          <c:spPr>
            <a:ln w="19050" cap="rnd">
              <a:solidFill>
                <a:srgbClr val="963632"/>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(v1.0)'!$N$66:$AB$66</c:f>
              <c:numCache>
                <c:formatCode>0.000</c:formatCode>
                <c:ptCount val="15"/>
                <c:pt idx="4">
                  <c:v>10</c:v>
                </c:pt>
                <c:pt idx="9">
                  <c:v>10</c:v>
                </c:pt>
              </c:numCache>
            </c:numRef>
          </c:yVal>
          <c:smooth val="1"/>
          <c:extLst>
            <c:ext xmlns:c16="http://schemas.microsoft.com/office/drawing/2014/chart" uri="{C3380CC4-5D6E-409C-BE32-E72D297353CC}">
              <c16:uniqueId val="{00000006-62E0-497A-BEE4-390B8D7ED5D2}"/>
            </c:ext>
          </c:extLst>
        </c:ser>
        <c:ser>
          <c:idx val="7"/>
          <c:order val="7"/>
          <c:tx>
            <c:strRef>
              <c:f>'Cloud Ceiling Calculator (v1.0)'!$M$67</c:f>
              <c:strCache>
                <c:ptCount val="1"/>
                <c:pt idx="0">
                  <c:v>Ceiling Left</c:v>
                </c:pt>
              </c:strCache>
            </c:strRef>
          </c:tx>
          <c:spPr>
            <a:ln w="19050" cap="rnd">
              <a:solidFill>
                <a:srgbClr val="963632"/>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(v1.0)'!$N$67:$AB$67</c:f>
              <c:numCache>
                <c:formatCode>0.000</c:formatCode>
                <c:ptCount val="15"/>
                <c:pt idx="4">
                  <c:v>9</c:v>
                </c:pt>
                <c:pt idx="5">
                  <c:v>10</c:v>
                </c:pt>
              </c:numCache>
            </c:numRef>
          </c:yVal>
          <c:smooth val="1"/>
          <c:extLst>
            <c:ext xmlns:c16="http://schemas.microsoft.com/office/drawing/2014/chart" uri="{C3380CC4-5D6E-409C-BE32-E72D297353CC}">
              <c16:uniqueId val="{00000007-62E0-497A-BEE4-390B8D7ED5D2}"/>
            </c:ext>
          </c:extLst>
        </c:ser>
        <c:ser>
          <c:idx val="8"/>
          <c:order val="8"/>
          <c:tx>
            <c:strRef>
              <c:f>'Cloud Ceiling Calculator (v1.0)'!$M$68</c:f>
              <c:strCache>
                <c:ptCount val="1"/>
                <c:pt idx="0">
                  <c:v>Ceiling Right</c:v>
                </c:pt>
              </c:strCache>
            </c:strRef>
          </c:tx>
          <c:spPr>
            <a:ln w="19050" cap="rnd">
              <a:solidFill>
                <a:srgbClr val="963632"/>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(v1.0)'!$N$68:$AB$68</c:f>
              <c:numCache>
                <c:formatCode>0.000</c:formatCode>
                <c:ptCount val="15"/>
                <c:pt idx="9">
                  <c:v>9</c:v>
                </c:pt>
                <c:pt idx="10">
                  <c:v>10</c:v>
                </c:pt>
              </c:numCache>
            </c:numRef>
          </c:yVal>
          <c:smooth val="1"/>
          <c:extLst>
            <c:ext xmlns:c16="http://schemas.microsoft.com/office/drawing/2014/chart" uri="{C3380CC4-5D6E-409C-BE32-E72D297353CC}">
              <c16:uniqueId val="{00000008-62E0-497A-BEE4-390B8D7ED5D2}"/>
            </c:ext>
          </c:extLst>
        </c:ser>
        <c:ser>
          <c:idx val="9"/>
          <c:order val="9"/>
          <c:tx>
            <c:strRef>
              <c:f>'Cloud Ceiling Calculator (v1.0)'!$M$69</c:f>
              <c:strCache>
                <c:ptCount val="1"/>
                <c:pt idx="0">
                  <c:v>Structure Bottom</c:v>
                </c:pt>
              </c:strCache>
            </c:strRef>
          </c:tx>
          <c:spPr>
            <a:ln w="19050" cap="rnd">
              <a:solidFill>
                <a:schemeClr val="bg1">
                  <a:lumMod val="50000"/>
                </a:schemeClr>
              </a:solidFill>
              <a:round/>
            </a:ln>
            <a:effectLst/>
          </c:spPr>
          <c:marker>
            <c:symbol val="none"/>
          </c:marker>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(v1.0)'!$N$69:$AB$69</c:f>
              <c:numCache>
                <c:formatCode>0.000</c:formatCode>
                <c:ptCount val="15"/>
                <c:pt idx="2">
                  <c:v>15</c:v>
                </c:pt>
                <c:pt idx="12">
                  <c:v>15</c:v>
                </c:pt>
              </c:numCache>
            </c:numRef>
          </c:yVal>
          <c:smooth val="1"/>
          <c:extLst>
            <c:ext xmlns:c16="http://schemas.microsoft.com/office/drawing/2014/chart" uri="{C3380CC4-5D6E-409C-BE32-E72D297353CC}">
              <c16:uniqueId val="{00000009-62E0-497A-BEE4-390B8D7ED5D2}"/>
            </c:ext>
          </c:extLst>
        </c:ser>
        <c:ser>
          <c:idx val="10"/>
          <c:order val="10"/>
          <c:tx>
            <c:strRef>
              <c:f>'Cloud Ceiling Calculator (v1.0)'!$M$70</c:f>
              <c:strCache>
                <c:ptCount val="1"/>
                <c:pt idx="0">
                  <c:v>Max. Opening Width</c:v>
                </c:pt>
              </c:strCache>
            </c:strRef>
          </c:tx>
          <c:spPr>
            <a:ln w="19050" cap="rnd">
              <a:solidFill>
                <a:schemeClr val="accent1"/>
              </a:solidFill>
              <a:round/>
            </a:ln>
            <a:effectLst/>
          </c:spPr>
          <c:marker>
            <c:symbol val="star"/>
            <c:size val="8"/>
            <c:spPr>
              <a:noFill/>
              <a:ln w="9525">
                <a:solidFill>
                  <a:schemeClr val="accent1"/>
                </a:solidFill>
              </a:ln>
              <a:effectLst/>
            </c:spPr>
          </c:marker>
          <c:dLbls>
            <c:dLbl>
              <c:idx val="2"/>
              <c:layout>
                <c:manualLayout>
                  <c:x val="-1.8556684282936609E-2"/>
                  <c:y val="-9.2203393119238752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accent1"/>
                      </a:solidFill>
                      <a:latin typeface="+mn-lt"/>
                      <a:ea typeface="+mn-ea"/>
                      <a:cs typeface="+mn-cs"/>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22359260218198063"/>
                      <c:h val="6.2547209428996331E-2"/>
                    </c:manualLayout>
                  </c15:layout>
                </c:ext>
                <c:ext xmlns:c16="http://schemas.microsoft.com/office/drawing/2014/chart" uri="{C3380CC4-5D6E-409C-BE32-E72D297353CC}">
                  <c16:uniqueId val="{0000000C-62E0-497A-BEE4-390B8D7ED5D2}"/>
                </c:ext>
              </c:extLst>
            </c:dLbl>
            <c:dLbl>
              <c:idx val="4"/>
              <c:delete val="1"/>
              <c:extLst>
                <c:ext xmlns:c15="http://schemas.microsoft.com/office/drawing/2012/chart" uri="{CE6537A1-D6FC-4f65-9D91-7224C49458BB}"/>
                <c:ext xmlns:c16="http://schemas.microsoft.com/office/drawing/2014/chart" uri="{C3380CC4-5D6E-409C-BE32-E72D297353CC}">
                  <c16:uniqueId val="{0000000B-62E0-497A-BEE4-390B8D7ED5D2}"/>
                </c:ext>
              </c:extLst>
            </c:dLbl>
            <c:spPr>
              <a:solidFill>
                <a:schemeClr val="bg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(v1.0)'!$N$70:$AB$70</c:f>
              <c:numCache>
                <c:formatCode>0.000</c:formatCode>
                <c:ptCount val="15"/>
                <c:pt idx="2">
                  <c:v>9.5</c:v>
                </c:pt>
                <c:pt idx="4">
                  <c:v>9.5</c:v>
                </c:pt>
              </c:numCache>
            </c:numRef>
          </c:yVal>
          <c:smooth val="1"/>
          <c:extLst>
            <c:ext xmlns:c16="http://schemas.microsoft.com/office/drawing/2014/chart" uri="{C3380CC4-5D6E-409C-BE32-E72D297353CC}">
              <c16:uniqueId val="{0000000A-62E0-497A-BEE4-390B8D7ED5D2}"/>
            </c:ext>
          </c:extLst>
        </c:ser>
        <c:ser>
          <c:idx val="11"/>
          <c:order val="11"/>
          <c:tx>
            <c:strRef>
              <c:f>'Cloud Ceiling Calculator (v1.0)'!$M$71</c:f>
              <c:strCache>
                <c:ptCount val="1"/>
                <c:pt idx="0">
                  <c:v>Min. Ceiling Width</c:v>
                </c:pt>
              </c:strCache>
            </c:strRef>
          </c:tx>
          <c:spPr>
            <a:ln w="19050" cap="rnd">
              <a:solidFill>
                <a:schemeClr val="accent2"/>
              </a:solidFill>
              <a:round/>
            </a:ln>
            <a:effectLst/>
          </c:spPr>
          <c:marker>
            <c:symbol val="star"/>
            <c:size val="10"/>
            <c:spPr>
              <a:noFill/>
              <a:ln w="9525">
                <a:solidFill>
                  <a:schemeClr val="accent2"/>
                </a:solidFill>
              </a:ln>
              <a:effectLst/>
            </c:spPr>
          </c:marker>
          <c:dLbls>
            <c:dLbl>
              <c:idx val="4"/>
              <c:delete val="1"/>
              <c:extLst>
                <c:ext xmlns:c15="http://schemas.microsoft.com/office/drawing/2012/chart" uri="{CE6537A1-D6FC-4f65-9D91-7224C49458BB}"/>
                <c:ext xmlns:c16="http://schemas.microsoft.com/office/drawing/2014/chart" uri="{C3380CC4-5D6E-409C-BE32-E72D297353CC}">
                  <c16:uniqueId val="{0000000F-62E0-497A-BEE4-390B8D7ED5D2}"/>
                </c:ext>
              </c:extLst>
            </c:dLbl>
            <c:dLbl>
              <c:idx val="9"/>
              <c:layout>
                <c:manualLayout>
                  <c:x val="-0.35681912101412855"/>
                  <c:y val="-5.662255602416572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B52-4082-9A1E-5885F1BEA96F}"/>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(v1.0)'!$N$71:$AB$71</c:f>
              <c:numCache>
                <c:formatCode>0.000</c:formatCode>
                <c:ptCount val="15"/>
                <c:pt idx="4">
                  <c:v>10.5</c:v>
                </c:pt>
                <c:pt idx="9">
                  <c:v>10.5</c:v>
                </c:pt>
              </c:numCache>
            </c:numRef>
          </c:yVal>
          <c:smooth val="1"/>
          <c:extLst>
            <c:ext xmlns:c16="http://schemas.microsoft.com/office/drawing/2014/chart" uri="{C3380CC4-5D6E-409C-BE32-E72D297353CC}">
              <c16:uniqueId val="{0000000D-62E0-497A-BEE4-390B8D7ED5D2}"/>
            </c:ext>
          </c:extLst>
        </c:ser>
        <c:ser>
          <c:idx val="12"/>
          <c:order val="12"/>
          <c:tx>
            <c:strRef>
              <c:f>'Cloud Ceiling Calculator (v1.0)'!$M$72</c:f>
              <c:strCache>
                <c:ptCount val="1"/>
                <c:pt idx="0">
                  <c:v>Fire</c:v>
                </c:pt>
              </c:strCache>
            </c:strRef>
          </c:tx>
          <c:spPr>
            <a:ln w="19050" cap="rnd">
              <a:solidFill>
                <a:schemeClr val="accent1">
                  <a:lumMod val="80000"/>
                  <a:lumOff val="20000"/>
                </a:schemeClr>
              </a:solidFill>
              <a:round/>
            </a:ln>
            <a:effectLst/>
          </c:spPr>
          <c:marker>
            <c:symbol val="picture"/>
            <c:spPr>
              <a:blipFill>
                <a:blip xmlns:r="http://schemas.openxmlformats.org/officeDocument/2006/relationships" r:embed="rId1"/>
                <a:stretch>
                  <a:fillRect/>
                </a:stretch>
              </a:blipFill>
              <a:ln w="9525">
                <a:solidFill>
                  <a:schemeClr val="accent1">
                    <a:lumMod val="80000"/>
                    <a:lumOff val="20000"/>
                  </a:schemeClr>
                </a:solidFill>
              </a:ln>
              <a:effectLst/>
            </c:spPr>
          </c:marker>
          <c:dPt>
            <c:idx val="7"/>
            <c:marker>
              <c:spPr>
                <a:blipFill>
                  <a:blip xmlns:r="http://schemas.openxmlformats.org/officeDocument/2006/relationships" r:embed="rId2"/>
                  <a:stretch>
                    <a:fillRect/>
                  </a:stretch>
                </a:blipFill>
                <a:ln w="9525">
                  <a:noFill/>
                </a:ln>
                <a:effectLst/>
              </c:spPr>
            </c:marker>
            <c:bubble3D val="0"/>
            <c:spPr>
              <a:ln w="19050" cap="rnd">
                <a:noFill/>
                <a:round/>
              </a:ln>
              <a:effectLst/>
            </c:spPr>
            <c:extLst>
              <c:ext xmlns:c16="http://schemas.microsoft.com/office/drawing/2014/chart" uri="{C3380CC4-5D6E-409C-BE32-E72D297353CC}">
                <c16:uniqueId val="{00000006-F8A3-40BA-A28B-85109381C2E0}"/>
              </c:ext>
            </c:extLst>
          </c:dPt>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(v1.0)'!$N$72:$AB$72</c:f>
              <c:numCache>
                <c:formatCode>0.000</c:formatCode>
                <c:ptCount val="15"/>
                <c:pt idx="7">
                  <c:v>2</c:v>
                </c:pt>
              </c:numCache>
            </c:numRef>
          </c:yVal>
          <c:smooth val="1"/>
          <c:extLst>
            <c:ext xmlns:c16="http://schemas.microsoft.com/office/drawing/2014/chart" uri="{C3380CC4-5D6E-409C-BE32-E72D297353CC}">
              <c16:uniqueId val="{00000000-F8A3-40BA-A28B-85109381C2E0}"/>
            </c:ext>
          </c:extLst>
        </c:ser>
        <c:ser>
          <c:idx val="13"/>
          <c:order val="13"/>
          <c:tx>
            <c:strRef>
              <c:f>'Cloud Ceiling Calculator (v1.0)'!$M$73</c:f>
              <c:strCache>
                <c:ptCount val="1"/>
                <c:pt idx="0">
                  <c:v>Sprinklers spaced normally below ceiling</c:v>
                </c:pt>
              </c:strCache>
            </c:strRef>
          </c:tx>
          <c:spPr>
            <a:ln w="19050" cap="rnd">
              <a:noFill/>
              <a:round/>
            </a:ln>
            <a:effectLst/>
          </c:spPr>
          <c:marker>
            <c:symbol val="picture"/>
            <c:spPr>
              <a:blipFill>
                <a:blip xmlns:r="http://schemas.openxmlformats.org/officeDocument/2006/relationships" r:embed="rId3"/>
                <a:stretch>
                  <a:fillRect/>
                </a:stretch>
              </a:blip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(v1.0)'!$N$73:$AB$73</c:f>
              <c:numCache>
                <c:formatCode>0.000</c:formatCode>
                <c:ptCount val="15"/>
                <c:pt idx="6">
                  <c:v>8</c:v>
                </c:pt>
                <c:pt idx="8">
                  <c:v>8</c:v>
                </c:pt>
              </c:numCache>
            </c:numRef>
          </c:yVal>
          <c:smooth val="1"/>
          <c:extLst>
            <c:ext xmlns:c16="http://schemas.microsoft.com/office/drawing/2014/chart" uri="{C3380CC4-5D6E-409C-BE32-E72D297353CC}">
              <c16:uniqueId val="{00000002-F8A3-40BA-A28B-85109381C2E0}"/>
            </c:ext>
          </c:extLst>
        </c:ser>
        <c:ser>
          <c:idx val="14"/>
          <c:order val="14"/>
          <c:tx>
            <c:strRef>
              <c:f>'Cloud Ceiling Calculator (v1.0)'!$M$74</c:f>
              <c:strCache>
                <c:ptCount val="1"/>
                <c:pt idx="0">
                  <c:v>Sprinklers Above Ceiling Required</c:v>
                </c:pt>
              </c:strCache>
            </c:strRef>
          </c:tx>
          <c:spPr>
            <a:ln w="19050" cap="rnd">
              <a:noFill/>
              <a:round/>
            </a:ln>
            <a:effectLst/>
          </c:spPr>
          <c:marker>
            <c:symbol val="picture"/>
            <c:spPr>
              <a:blipFill>
                <a:blip xmlns:r="http://schemas.openxmlformats.org/officeDocument/2006/relationships" r:embed="rId4"/>
                <a:stretch>
                  <a:fillRect/>
                </a:stretch>
              </a:blipFill>
              <a:ln w="9525">
                <a:noFill/>
              </a:ln>
              <a:effectLst/>
            </c:spPr>
          </c:marker>
          <c:dLbls>
            <c:dLbl>
              <c:idx val="6"/>
              <c:layout>
                <c:manualLayout>
                  <c:x val="1.805286911669881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F8A3-40BA-A28B-85109381C2E0}"/>
                </c:ext>
              </c:extLst>
            </c:dLbl>
            <c:dLbl>
              <c:idx val="8"/>
              <c:delete val="1"/>
              <c:extLst>
                <c:ext xmlns:c15="http://schemas.microsoft.com/office/drawing/2012/chart" uri="{CE6537A1-D6FC-4f65-9D91-7224C49458BB}"/>
                <c:ext xmlns:c16="http://schemas.microsoft.com/office/drawing/2014/chart" uri="{C3380CC4-5D6E-409C-BE32-E72D297353CC}">
                  <c16:uniqueId val="{00000004-F8A3-40BA-A28B-85109381C2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(v1.0)'!$N$74:$AB$74</c:f>
              <c:numCache>
                <c:formatCode>0.000</c:formatCode>
                <c:ptCount val="15"/>
                <c:pt idx="6">
                  <c:v>13.875</c:v>
                </c:pt>
                <c:pt idx="8">
                  <c:v>13.875</c:v>
                </c:pt>
              </c:numCache>
            </c:numRef>
          </c:yVal>
          <c:smooth val="1"/>
          <c:extLst>
            <c:ext xmlns:c16="http://schemas.microsoft.com/office/drawing/2014/chart" uri="{C3380CC4-5D6E-409C-BE32-E72D297353CC}">
              <c16:uniqueId val="{00000003-F8A3-40BA-A28B-85109381C2E0}"/>
            </c:ext>
          </c:extLst>
        </c:ser>
        <c:ser>
          <c:idx val="15"/>
          <c:order val="15"/>
          <c:tx>
            <c:strRef>
              <c:f>'Cloud Ceiling Calculator (v1.0)'!$M$75</c:f>
              <c:strCache>
                <c:ptCount val="1"/>
                <c:pt idx="0">
                  <c:v>Sprinklers May be Omitted Above</c:v>
                </c:pt>
              </c:strCache>
            </c:strRef>
          </c:tx>
          <c:spPr>
            <a:ln w="19050" cap="rnd">
              <a:solidFill>
                <a:schemeClr val="accent4">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'Cloud Ceiling Calculator (v1.0)'!$N$59:$AB$59</c:f>
              <c:numCache>
                <c:formatCode>0.000</c:formatCode>
                <c:ptCount val="15"/>
                <c:pt idx="0">
                  <c:v>1</c:v>
                </c:pt>
                <c:pt idx="1">
                  <c:v>1.0000001000000001</c:v>
                </c:pt>
                <c:pt idx="2">
                  <c:v>1.4166666666666667</c:v>
                </c:pt>
                <c:pt idx="3">
                  <c:v>1.4166667666666668</c:v>
                </c:pt>
                <c:pt idx="4">
                  <c:v>2.416666666666667</c:v>
                </c:pt>
                <c:pt idx="5">
                  <c:v>2.4166667666666668</c:v>
                </c:pt>
                <c:pt idx="6">
                  <c:v>4.416666666666667</c:v>
                </c:pt>
                <c:pt idx="7">
                  <c:v>6.4166666666666679</c:v>
                </c:pt>
                <c:pt idx="8">
                  <c:v>8.4166666666666679</c:v>
                </c:pt>
                <c:pt idx="9">
                  <c:v>10.416666666666668</c:v>
                </c:pt>
                <c:pt idx="10">
                  <c:v>10.416666766666667</c:v>
                </c:pt>
                <c:pt idx="11">
                  <c:v>11.416666666666668</c:v>
                </c:pt>
                <c:pt idx="12">
                  <c:v>11.416666766666667</c:v>
                </c:pt>
                <c:pt idx="13">
                  <c:v>11.833333433333333</c:v>
                </c:pt>
                <c:pt idx="14">
                  <c:v>11.833333533333333</c:v>
                </c:pt>
              </c:numCache>
            </c:numRef>
          </c:xVal>
          <c:yVal>
            <c:numRef>
              <c:f>'Cloud Ceiling Calculator (v1.0)'!$N$75:$AB$75</c:f>
              <c:numCache>
                <c:formatCode>0.000</c:formatCode>
                <c:ptCount val="15"/>
                <c:pt idx="7">
                  <c:v>-1000</c:v>
                </c:pt>
              </c:numCache>
            </c:numRef>
          </c:yVal>
          <c:smooth val="1"/>
          <c:extLst>
            <c:ext xmlns:c16="http://schemas.microsoft.com/office/drawing/2014/chart" uri="{C3380CC4-5D6E-409C-BE32-E72D297353CC}">
              <c16:uniqueId val="{00000008-F8A3-40BA-A28B-85109381C2E0}"/>
            </c:ext>
          </c:extLst>
        </c:ser>
        <c:dLbls>
          <c:showLegendKey val="0"/>
          <c:showVal val="0"/>
          <c:showCatName val="0"/>
          <c:showSerName val="0"/>
          <c:showPercent val="0"/>
          <c:showBubbleSize val="0"/>
        </c:dLbls>
        <c:axId val="758339008"/>
        <c:axId val="758331792"/>
      </c:scatterChart>
      <c:valAx>
        <c:axId val="758339008"/>
        <c:scaling>
          <c:orientation val="minMax"/>
          <c:min val="0"/>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Width (feet)</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331792"/>
        <c:crosses val="autoZero"/>
        <c:crossBetween val="midCat"/>
      </c:valAx>
      <c:valAx>
        <c:axId val="758331792"/>
        <c:scaling>
          <c:orientation val="minMax"/>
          <c:min val="0"/>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Height (feet)</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339008"/>
        <c:crosses val="autoZero"/>
        <c:crossBetween val="midCat"/>
      </c:val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28574</xdr:colOff>
      <xdr:row>21</xdr:row>
      <xdr:rowOff>161924</xdr:rowOff>
    </xdr:from>
    <xdr:to>
      <xdr:col>7</xdr:col>
      <xdr:colOff>304799</xdr:colOff>
      <xdr:row>22</xdr:row>
      <xdr:rowOff>3152774</xdr:rowOff>
    </xdr:to>
    <xdr:graphicFrame macro="">
      <xdr:nvGraphicFramePr>
        <xdr:cNvPr id="3" name="Chart 2">
          <a:extLst>
            <a:ext uri="{FF2B5EF4-FFF2-40B4-BE49-F238E27FC236}">
              <a16:creationId xmlns:a16="http://schemas.microsoft.com/office/drawing/2014/main" id="{66A2C447-AB6D-483A-99AD-32BA1BF58D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fpa.org/-/media/Files/News-and-Research/Resources/Research-Foundation/Research-Foundation-reports/Suppression/RFSprinklerProtectionforCloudCeilingsPhase2.ashx?la=en" TargetMode="External"/><Relationship Id="rId7" Type="http://schemas.openxmlformats.org/officeDocument/2006/relationships/drawing" Target="../drawings/drawing1.xml"/><Relationship Id="rId2" Type="http://schemas.openxmlformats.org/officeDocument/2006/relationships/hyperlink" Target="https://www.nfpa.org/-/media/Files/News-and-Research/Resources/Research-Foundation/Research-Foundation-reports/RFCloudCeilings.ashx?la=en" TargetMode="External"/><Relationship Id="rId1" Type="http://schemas.openxmlformats.org/officeDocument/2006/relationships/hyperlink" Target="http://www.sfpe.org/general/custom.asp?page=FPEExtraIssue1" TargetMode="External"/><Relationship Id="rId6" Type="http://schemas.openxmlformats.org/officeDocument/2006/relationships/printerSettings" Target="../printerSettings/printerSettings1.bin"/><Relationship Id="rId5" Type="http://schemas.openxmlformats.org/officeDocument/2006/relationships/hyperlink" Target="http://www.meyerfire.com/" TargetMode="External"/><Relationship Id="rId4" Type="http://schemas.openxmlformats.org/officeDocument/2006/relationships/hyperlink" Target="http://www.meyerfi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39"/>
  <sheetViews>
    <sheetView showGridLines="0" tabSelected="1" workbookViewId="0">
      <selection activeCell="G8" sqref="G8"/>
    </sheetView>
  </sheetViews>
  <sheetFormatPr defaultColWidth="9.140625" defaultRowHeight="12.75" x14ac:dyDescent="0.25"/>
  <cols>
    <col min="1" max="1" width="1.42578125" style="11" customWidth="1"/>
    <col min="2" max="2" width="5.7109375" style="11" customWidth="1"/>
    <col min="3" max="3" width="7.85546875" style="11" customWidth="1"/>
    <col min="4" max="5" width="18.5703125" style="11" customWidth="1"/>
    <col min="6" max="6" width="14.28515625" style="29" customWidth="1"/>
    <col min="7" max="7" width="10.42578125" style="11" customWidth="1"/>
    <col min="8" max="9" width="5.7109375" style="11" customWidth="1"/>
    <col min="10" max="10" width="1.42578125" style="11" customWidth="1"/>
    <col min="11" max="13" width="6.140625" style="11" customWidth="1"/>
    <col min="14" max="28" width="6.28515625" style="16" customWidth="1"/>
    <col min="29" max="68" width="6.140625" style="11" customWidth="1"/>
    <col min="69" max="16384" width="9.140625" style="11"/>
  </cols>
  <sheetData>
    <row r="1" spans="2:28" s="4" customFormat="1" x14ac:dyDescent="0.25">
      <c r="C1" s="50" t="s">
        <v>40</v>
      </c>
      <c r="D1" s="50"/>
      <c r="E1" s="50"/>
      <c r="F1" s="50"/>
      <c r="G1" s="50"/>
      <c r="N1" s="5"/>
      <c r="O1" s="5"/>
      <c r="P1" s="5"/>
      <c r="Q1" s="5"/>
      <c r="R1" s="5"/>
      <c r="S1" s="5"/>
      <c r="T1" s="5"/>
      <c r="U1" s="5"/>
      <c r="V1" s="5"/>
      <c r="W1" s="5"/>
      <c r="X1" s="5"/>
      <c r="Y1" s="5"/>
      <c r="Z1" s="5"/>
      <c r="AA1" s="5"/>
      <c r="AB1" s="5"/>
    </row>
    <row r="2" spans="2:28" s="9" customFormat="1" x14ac:dyDescent="0.25">
      <c r="B2" s="6"/>
      <c r="C2" s="7" t="s">
        <v>0</v>
      </c>
      <c r="D2" s="7" t="s">
        <v>1</v>
      </c>
      <c r="E2" s="7" t="s">
        <v>2</v>
      </c>
      <c r="F2" s="8" t="s">
        <v>3</v>
      </c>
      <c r="G2" s="7" t="s">
        <v>4</v>
      </c>
      <c r="H2" s="7" t="s">
        <v>5</v>
      </c>
      <c r="N2" s="10"/>
      <c r="O2" s="10"/>
      <c r="P2" s="10"/>
      <c r="Q2" s="10"/>
      <c r="R2" s="10"/>
      <c r="S2" s="10"/>
      <c r="T2" s="10"/>
      <c r="U2" s="10"/>
      <c r="V2" s="10"/>
      <c r="W2" s="10"/>
      <c r="X2" s="10"/>
      <c r="Y2" s="10"/>
      <c r="Z2" s="10"/>
      <c r="AA2" s="10"/>
      <c r="AB2" s="10"/>
    </row>
    <row r="3" spans="2:28" x14ac:dyDescent="0.25">
      <c r="C3" s="12"/>
      <c r="D3" s="12"/>
      <c r="E3" s="13"/>
      <c r="F3" s="14"/>
      <c r="G3" s="15"/>
      <c r="H3" s="12"/>
    </row>
    <row r="4" spans="2:28" s="18" customFormat="1" x14ac:dyDescent="0.25">
      <c r="B4" s="17"/>
      <c r="C4" s="44" t="s">
        <v>59</v>
      </c>
      <c r="D4" s="44"/>
      <c r="E4" s="44"/>
      <c r="F4" s="44"/>
      <c r="G4" s="44"/>
      <c r="N4" s="19"/>
      <c r="O4" s="19"/>
      <c r="P4" s="19"/>
      <c r="Q4" s="19"/>
      <c r="R4" s="19"/>
      <c r="S4" s="19"/>
      <c r="T4" s="19"/>
      <c r="U4" s="19"/>
      <c r="V4" s="19"/>
      <c r="W4" s="19"/>
      <c r="X4" s="19"/>
      <c r="Y4" s="19"/>
      <c r="Z4" s="19"/>
      <c r="AA4" s="19"/>
      <c r="AB4" s="19"/>
    </row>
    <row r="5" spans="2:28" x14ac:dyDescent="0.25">
      <c r="C5" s="12"/>
      <c r="D5" s="12"/>
      <c r="E5" s="13"/>
      <c r="F5" s="14"/>
      <c r="G5" s="15"/>
      <c r="H5" s="12"/>
    </row>
    <row r="6" spans="2:28" s="7" customFormat="1" ht="38.25" x14ac:dyDescent="0.25">
      <c r="C6" s="20" t="s">
        <v>11</v>
      </c>
      <c r="D6" s="20" t="s">
        <v>21</v>
      </c>
      <c r="E6" s="21" t="s">
        <v>6</v>
      </c>
      <c r="F6" s="22" t="s">
        <v>7</v>
      </c>
      <c r="G6" s="2">
        <v>12</v>
      </c>
      <c r="H6" s="21" t="s">
        <v>12</v>
      </c>
      <c r="N6" s="23"/>
      <c r="O6" s="23"/>
      <c r="P6" s="23"/>
      <c r="Q6" s="23"/>
      <c r="R6" s="23"/>
      <c r="S6" s="23"/>
      <c r="T6" s="23"/>
      <c r="U6" s="23"/>
      <c r="V6" s="23"/>
      <c r="W6" s="23"/>
      <c r="X6" s="23"/>
      <c r="Y6" s="23"/>
      <c r="Z6" s="23"/>
      <c r="AA6" s="23"/>
      <c r="AB6" s="23"/>
    </row>
    <row r="7" spans="2:28" x14ac:dyDescent="0.25">
      <c r="C7" s="12" t="s">
        <v>13</v>
      </c>
      <c r="D7" s="12" t="s">
        <v>14</v>
      </c>
      <c r="E7" s="13" t="s">
        <v>6</v>
      </c>
      <c r="F7" s="14" t="s">
        <v>7</v>
      </c>
      <c r="G7" s="1">
        <v>9</v>
      </c>
      <c r="H7" s="13" t="s">
        <v>15</v>
      </c>
    </row>
    <row r="8" spans="2:28" s="7" customFormat="1" ht="15.75" x14ac:dyDescent="0.25">
      <c r="C8" s="20" t="s">
        <v>29</v>
      </c>
      <c r="D8" s="20" t="s">
        <v>28</v>
      </c>
      <c r="E8" s="21" t="s">
        <v>6</v>
      </c>
      <c r="F8" s="22" t="s">
        <v>7</v>
      </c>
      <c r="G8" s="2">
        <v>800</v>
      </c>
      <c r="H8" s="21" t="s">
        <v>22</v>
      </c>
      <c r="N8" s="23"/>
      <c r="O8" s="23"/>
      <c r="P8" s="23"/>
      <c r="Q8" s="23"/>
      <c r="R8" s="23"/>
      <c r="S8" s="23"/>
      <c r="T8" s="23"/>
      <c r="U8" s="23"/>
      <c r="V8" s="23"/>
      <c r="W8" s="23"/>
      <c r="X8" s="23"/>
      <c r="Y8" s="23"/>
      <c r="Z8" s="23"/>
      <c r="AA8" s="23"/>
      <c r="AB8" s="23"/>
    </row>
    <row r="9" spans="2:28" ht="15.75" x14ac:dyDescent="0.25">
      <c r="C9" s="24" t="s">
        <v>23</v>
      </c>
      <c r="D9" s="12" t="s">
        <v>24</v>
      </c>
      <c r="E9" s="13" t="s">
        <v>6</v>
      </c>
      <c r="F9" s="14" t="s">
        <v>7</v>
      </c>
      <c r="G9" s="1">
        <v>160</v>
      </c>
      <c r="H9" s="25" t="s">
        <v>22</v>
      </c>
    </row>
    <row r="10" spans="2:28" s="7" customFormat="1" ht="15.75" x14ac:dyDescent="0.25">
      <c r="C10" s="20" t="s">
        <v>32</v>
      </c>
      <c r="D10" s="20" t="s">
        <v>33</v>
      </c>
      <c r="E10" s="21" t="s">
        <v>6</v>
      </c>
      <c r="F10" s="22" t="s">
        <v>7</v>
      </c>
      <c r="G10" s="3">
        <v>8</v>
      </c>
      <c r="H10" s="21" t="s">
        <v>34</v>
      </c>
      <c r="N10" s="23"/>
      <c r="O10" s="23"/>
      <c r="P10" s="23"/>
      <c r="Q10" s="23"/>
      <c r="R10" s="23"/>
      <c r="S10" s="23"/>
      <c r="T10" s="23"/>
      <c r="U10" s="23"/>
      <c r="V10" s="23"/>
      <c r="W10" s="23"/>
      <c r="X10" s="23"/>
      <c r="Y10" s="23"/>
      <c r="Z10" s="23"/>
      <c r="AA10" s="23"/>
      <c r="AB10" s="23"/>
    </row>
    <row r="11" spans="2:28" x14ac:dyDescent="0.25">
      <c r="C11" s="12"/>
      <c r="D11" s="12"/>
      <c r="E11" s="13"/>
      <c r="F11" s="14"/>
      <c r="G11" s="26"/>
      <c r="H11" s="27"/>
    </row>
    <row r="12" spans="2:28" s="18" customFormat="1" x14ac:dyDescent="0.25">
      <c r="B12" s="17"/>
      <c r="C12" s="44" t="s">
        <v>8</v>
      </c>
      <c r="D12" s="44"/>
      <c r="E12" s="44"/>
      <c r="F12" s="44"/>
      <c r="G12" s="44"/>
      <c r="N12" s="19"/>
      <c r="O12" s="19"/>
      <c r="P12" s="19"/>
      <c r="Q12" s="19"/>
      <c r="R12" s="19"/>
      <c r="S12" s="19"/>
      <c r="T12" s="19"/>
      <c r="U12" s="19"/>
      <c r="V12" s="19"/>
      <c r="W12" s="19"/>
      <c r="X12" s="19"/>
      <c r="Y12" s="19"/>
      <c r="Z12" s="19"/>
      <c r="AA12" s="19"/>
      <c r="AB12" s="19"/>
    </row>
    <row r="13" spans="2:28" x14ac:dyDescent="0.25">
      <c r="C13" s="12"/>
      <c r="D13" s="12"/>
      <c r="E13" s="13"/>
      <c r="F13" s="14"/>
      <c r="G13" s="26"/>
      <c r="H13" s="27"/>
    </row>
    <row r="14" spans="2:28" s="7" customFormat="1" ht="20.25" customHeight="1" x14ac:dyDescent="0.25">
      <c r="C14" s="42" t="s">
        <v>16</v>
      </c>
      <c r="D14" s="42" t="s">
        <v>17</v>
      </c>
      <c r="E14" s="21" t="s">
        <v>20</v>
      </c>
      <c r="F14" s="43" t="s">
        <v>18</v>
      </c>
      <c r="G14" s="46">
        <f>G6/G7</f>
        <v>1.3333333333333333</v>
      </c>
      <c r="H14" s="47" t="s">
        <v>19</v>
      </c>
      <c r="N14" s="23"/>
      <c r="O14" s="23"/>
      <c r="P14" s="23"/>
      <c r="Q14" s="23"/>
      <c r="R14" s="23"/>
      <c r="S14" s="23"/>
      <c r="T14" s="23"/>
      <c r="U14" s="23"/>
      <c r="V14" s="23"/>
      <c r="W14" s="23"/>
      <c r="X14" s="23"/>
      <c r="Y14" s="23"/>
      <c r="Z14" s="23"/>
      <c r="AA14" s="23"/>
      <c r="AB14" s="23"/>
    </row>
    <row r="15" spans="2:28" s="7" customFormat="1" ht="20.25" customHeight="1" x14ac:dyDescent="0.25">
      <c r="C15" s="42"/>
      <c r="D15" s="42"/>
      <c r="E15" s="21" t="str">
        <f>CONCATENATE("= (",G6,") / (",G7,")")</f>
        <v>= (12) / (9)</v>
      </c>
      <c r="F15" s="43"/>
      <c r="G15" s="46"/>
      <c r="H15" s="47"/>
      <c r="N15" s="23"/>
      <c r="O15" s="23"/>
      <c r="P15" s="23"/>
      <c r="Q15" s="23"/>
      <c r="R15" s="23"/>
      <c r="S15" s="23"/>
      <c r="T15" s="23"/>
      <c r="U15" s="23"/>
      <c r="V15" s="23"/>
      <c r="W15" s="23"/>
      <c r="X15" s="23"/>
      <c r="Y15" s="23"/>
      <c r="Z15" s="23"/>
      <c r="AA15" s="23"/>
      <c r="AB15" s="23"/>
    </row>
    <row r="16" spans="2:28" s="12" customFormat="1" ht="15.75" x14ac:dyDescent="0.25">
      <c r="C16" s="51" t="s">
        <v>30</v>
      </c>
      <c r="D16" s="52" t="s">
        <v>25</v>
      </c>
      <c r="E16" s="13" t="s">
        <v>31</v>
      </c>
      <c r="F16" s="53" t="s">
        <v>27</v>
      </c>
      <c r="G16" s="54">
        <f>100*G9/G8</f>
        <v>20</v>
      </c>
      <c r="H16" s="51" t="s">
        <v>26</v>
      </c>
      <c r="N16" s="28"/>
      <c r="O16" s="28"/>
      <c r="P16" s="28"/>
      <c r="Q16" s="28"/>
      <c r="R16" s="28"/>
      <c r="S16" s="28"/>
      <c r="T16" s="28"/>
      <c r="U16" s="28"/>
      <c r="V16" s="28"/>
      <c r="W16" s="28"/>
      <c r="X16" s="28"/>
      <c r="Y16" s="28"/>
      <c r="Z16" s="28"/>
      <c r="AA16" s="28"/>
      <c r="AB16" s="28"/>
    </row>
    <row r="17" spans="2:28" s="12" customFormat="1" ht="13.5" thickBot="1" x14ac:dyDescent="0.3">
      <c r="C17" s="51"/>
      <c r="D17" s="52"/>
      <c r="E17" s="13" t="str">
        <f>CONCATENATE("(",G9,") / (",G8,")")</f>
        <v>(160) / (800)</v>
      </c>
      <c r="F17" s="53"/>
      <c r="G17" s="54"/>
      <c r="H17" s="51"/>
      <c r="N17" s="28"/>
      <c r="O17" s="28"/>
      <c r="P17" s="28"/>
      <c r="Q17" s="28"/>
      <c r="R17" s="28"/>
      <c r="S17" s="28"/>
      <c r="T17" s="28"/>
      <c r="U17" s="28"/>
      <c r="V17" s="28"/>
      <c r="W17" s="28"/>
      <c r="X17" s="28"/>
      <c r="Y17" s="28"/>
      <c r="Z17" s="28"/>
      <c r="AA17" s="28"/>
      <c r="AB17" s="28"/>
    </row>
    <row r="18" spans="2:28" s="7" customFormat="1" ht="27" customHeight="1" x14ac:dyDescent="0.25">
      <c r="C18" s="42" t="s">
        <v>36</v>
      </c>
      <c r="D18" s="42" t="s">
        <v>35</v>
      </c>
      <c r="E18" s="47" t="s">
        <v>6</v>
      </c>
      <c r="F18" s="43" t="s">
        <v>37</v>
      </c>
      <c r="G18" s="55" t="str">
        <f>IF(G16&gt;20,"Not Permitted: Opening Too Large",IF(G10&lt;2,"Not Permitted",IF(AND(G10&gt;=2,G10&lt;2.5),IF(G14&lt;=0.5,175,IF(G14&lt;=0.75,70,"Not Permitted by Table 8.15.24.1")),IF(G10&lt;=4,IF(G14&lt;=0.5,225,IF(G14&lt;=0.75,120,IF(G14&lt;=1,70,"Not Permitted, Opening Width Too Large for Ceiling Height"))),IF(G14&lt;=0.5,225,IF(G14&lt;=1,150,"Not Permitted, Opening Width Too Large for Ceiling Height"))))))</f>
        <v>Not Permitted, Opening Width Too Large for Ceiling Height</v>
      </c>
      <c r="H18" s="47" t="s">
        <v>22</v>
      </c>
      <c r="N18" s="23"/>
      <c r="O18" s="23"/>
      <c r="P18" s="23"/>
      <c r="Q18" s="23"/>
      <c r="R18" s="23"/>
      <c r="S18" s="23"/>
      <c r="T18" s="23"/>
      <c r="U18" s="23"/>
      <c r="V18" s="23"/>
      <c r="W18" s="23"/>
      <c r="X18" s="23"/>
      <c r="Y18" s="23"/>
      <c r="Z18" s="23"/>
      <c r="AA18" s="23"/>
      <c r="AB18" s="23"/>
    </row>
    <row r="19" spans="2:28" s="7" customFormat="1" ht="27" customHeight="1" thickBot="1" x14ac:dyDescent="0.3">
      <c r="C19" s="42"/>
      <c r="D19" s="42"/>
      <c r="E19" s="47"/>
      <c r="F19" s="43"/>
      <c r="G19" s="56"/>
      <c r="H19" s="47"/>
      <c r="N19" s="23"/>
      <c r="O19" s="23"/>
      <c r="P19" s="23"/>
      <c r="Q19" s="23"/>
      <c r="R19" s="23"/>
      <c r="S19" s="23"/>
      <c r="T19" s="23"/>
      <c r="U19" s="23"/>
      <c r="V19" s="23"/>
      <c r="W19" s="23"/>
      <c r="X19" s="23"/>
      <c r="Y19" s="23"/>
      <c r="Z19" s="23"/>
      <c r="AA19" s="23"/>
      <c r="AB19" s="23"/>
    </row>
    <row r="20" spans="2:28" x14ac:dyDescent="0.25">
      <c r="C20" s="12"/>
      <c r="D20" s="12"/>
      <c r="E20" s="13"/>
      <c r="F20" s="14"/>
      <c r="G20" s="26"/>
      <c r="H20" s="27"/>
    </row>
    <row r="21" spans="2:28" s="18" customFormat="1" x14ac:dyDescent="0.25">
      <c r="B21" s="17"/>
      <c r="C21" s="44" t="s">
        <v>41</v>
      </c>
      <c r="D21" s="44"/>
      <c r="E21" s="44"/>
      <c r="F21" s="44"/>
      <c r="G21" s="44"/>
      <c r="N21" s="19"/>
      <c r="O21" s="19"/>
      <c r="P21" s="19"/>
      <c r="Q21" s="19"/>
      <c r="R21" s="19"/>
      <c r="S21" s="19"/>
      <c r="T21" s="19"/>
      <c r="U21" s="19"/>
      <c r="V21" s="19"/>
      <c r="W21" s="19"/>
      <c r="X21" s="19"/>
      <c r="Y21" s="19"/>
      <c r="Z21" s="19"/>
      <c r="AA21" s="19"/>
      <c r="AB21" s="19"/>
    </row>
    <row r="22" spans="2:28" x14ac:dyDescent="0.25">
      <c r="C22" s="12"/>
      <c r="D22" s="12"/>
      <c r="E22" s="13"/>
      <c r="F22" s="14"/>
      <c r="G22" s="26"/>
      <c r="H22" s="27"/>
    </row>
    <row r="23" spans="2:28" ht="261.75" customHeight="1" x14ac:dyDescent="0.25"/>
    <row r="24" spans="2:28" s="18" customFormat="1" x14ac:dyDescent="0.25">
      <c r="B24" s="17"/>
      <c r="C24" s="44" t="s">
        <v>70</v>
      </c>
      <c r="D24" s="44"/>
      <c r="E24" s="44"/>
      <c r="F24" s="44"/>
      <c r="G24" s="44"/>
      <c r="N24" s="19"/>
      <c r="O24" s="19"/>
      <c r="P24" s="19"/>
      <c r="Q24" s="19"/>
      <c r="R24" s="19"/>
      <c r="S24" s="19"/>
      <c r="T24" s="19"/>
      <c r="U24" s="19"/>
      <c r="V24" s="19"/>
      <c r="W24" s="19"/>
      <c r="X24" s="19"/>
      <c r="Y24" s="19"/>
      <c r="Z24" s="19"/>
      <c r="AA24" s="19"/>
      <c r="AB24" s="19"/>
    </row>
    <row r="25" spans="2:28" x14ac:dyDescent="0.25">
      <c r="C25" s="12"/>
      <c r="D25" s="12"/>
      <c r="E25" s="13"/>
      <c r="F25" s="14"/>
      <c r="G25" s="26"/>
      <c r="H25" s="27"/>
    </row>
    <row r="26" spans="2:28" s="7" customFormat="1" ht="15" customHeight="1" x14ac:dyDescent="0.25">
      <c r="C26" s="30">
        <v>1</v>
      </c>
      <c r="D26" s="31">
        <v>43186</v>
      </c>
      <c r="E26" s="57" t="s">
        <v>74</v>
      </c>
      <c r="F26" s="57"/>
      <c r="G26" s="57"/>
      <c r="H26" s="57"/>
      <c r="N26" s="23"/>
      <c r="O26" s="23"/>
      <c r="P26" s="23"/>
      <c r="Q26" s="23"/>
      <c r="R26" s="23"/>
      <c r="S26" s="23"/>
      <c r="T26" s="23"/>
      <c r="U26" s="23"/>
      <c r="V26" s="23"/>
      <c r="W26" s="23"/>
      <c r="X26" s="23"/>
      <c r="Y26" s="23"/>
      <c r="Z26" s="23"/>
      <c r="AA26" s="23"/>
      <c r="AB26" s="23"/>
    </row>
    <row r="27" spans="2:28" x14ac:dyDescent="0.25">
      <c r="C27" s="12"/>
      <c r="D27" s="12"/>
      <c r="E27" s="13"/>
      <c r="F27" s="14"/>
      <c r="G27" s="26"/>
      <c r="H27" s="27"/>
    </row>
    <row r="28" spans="2:28" s="18" customFormat="1" x14ac:dyDescent="0.25">
      <c r="B28" s="17"/>
      <c r="C28" s="44" t="s">
        <v>71</v>
      </c>
      <c r="D28" s="44"/>
      <c r="E28" s="44"/>
      <c r="F28" s="44"/>
      <c r="G28" s="44"/>
      <c r="N28" s="19"/>
      <c r="O28" s="19"/>
      <c r="P28" s="19"/>
      <c r="Q28" s="19"/>
      <c r="R28" s="19"/>
      <c r="S28" s="19"/>
      <c r="T28" s="19"/>
      <c r="U28" s="19"/>
      <c r="V28" s="19"/>
      <c r="W28" s="19"/>
      <c r="X28" s="19"/>
      <c r="Y28" s="19"/>
      <c r="Z28" s="19"/>
      <c r="AA28" s="19"/>
      <c r="AB28" s="19"/>
    </row>
    <row r="29" spans="2:28" x14ac:dyDescent="0.25">
      <c r="C29" s="12"/>
      <c r="D29" s="12"/>
      <c r="E29" s="13"/>
      <c r="F29" s="14"/>
      <c r="G29" s="26"/>
      <c r="H29" s="27"/>
    </row>
    <row r="30" spans="2:28" s="7" customFormat="1" ht="34.5" customHeight="1" x14ac:dyDescent="0.25">
      <c r="C30" s="48" t="s">
        <v>73</v>
      </c>
      <c r="D30" s="48"/>
      <c r="E30" s="48"/>
      <c r="F30" s="48"/>
      <c r="G30" s="48"/>
      <c r="H30" s="48"/>
      <c r="N30" s="23"/>
      <c r="O30" s="23"/>
      <c r="P30" s="23"/>
      <c r="Q30" s="23"/>
      <c r="R30" s="23"/>
      <c r="S30" s="23"/>
      <c r="T30" s="23"/>
      <c r="U30" s="23"/>
      <c r="V30" s="23"/>
      <c r="W30" s="23"/>
      <c r="X30" s="23"/>
      <c r="Y30" s="23"/>
      <c r="Z30" s="23"/>
      <c r="AA30" s="23"/>
      <c r="AB30" s="23"/>
    </row>
    <row r="31" spans="2:28" x14ac:dyDescent="0.25">
      <c r="C31" s="12"/>
      <c r="D31" s="12"/>
      <c r="E31" s="13"/>
      <c r="F31" s="14"/>
      <c r="G31" s="26"/>
      <c r="H31" s="27"/>
    </row>
    <row r="32" spans="2:28" s="7" customFormat="1" ht="57" customHeight="1" x14ac:dyDescent="0.25">
      <c r="C32" s="41" t="s">
        <v>72</v>
      </c>
      <c r="D32" s="41"/>
      <c r="E32" s="41"/>
      <c r="F32" s="41"/>
      <c r="G32" s="41"/>
      <c r="H32" s="41"/>
      <c r="N32" s="23"/>
      <c r="O32" s="23"/>
      <c r="P32" s="23"/>
      <c r="Q32" s="23"/>
      <c r="R32" s="23"/>
      <c r="S32" s="23"/>
      <c r="T32" s="23"/>
      <c r="U32" s="23"/>
      <c r="V32" s="23"/>
      <c r="W32" s="23"/>
      <c r="X32" s="23"/>
      <c r="Y32" s="23"/>
      <c r="Z32" s="23"/>
      <c r="AA32" s="23"/>
      <c r="AB32" s="23"/>
    </row>
    <row r="33" spans="2:28" x14ac:dyDescent="0.25">
      <c r="C33" s="12"/>
      <c r="D33" s="12"/>
      <c r="E33" s="13"/>
      <c r="F33" s="14"/>
      <c r="G33" s="26"/>
      <c r="H33" s="27"/>
    </row>
    <row r="34" spans="2:28" s="18" customFormat="1" x14ac:dyDescent="0.25">
      <c r="B34" s="17"/>
      <c r="C34" s="44" t="s">
        <v>9</v>
      </c>
      <c r="D34" s="44"/>
      <c r="E34" s="44"/>
      <c r="F34" s="44"/>
      <c r="G34" s="44"/>
      <c r="N34" s="19"/>
      <c r="O34" s="19"/>
      <c r="P34" s="19"/>
      <c r="Q34" s="19"/>
      <c r="R34" s="19"/>
      <c r="S34" s="19"/>
      <c r="T34" s="19"/>
      <c r="U34" s="19"/>
      <c r="V34" s="19"/>
      <c r="W34" s="19"/>
      <c r="X34" s="19"/>
      <c r="Y34" s="19"/>
      <c r="Z34" s="19"/>
      <c r="AA34" s="19"/>
      <c r="AB34" s="19"/>
    </row>
    <row r="35" spans="2:28" x14ac:dyDescent="0.25">
      <c r="C35" s="12"/>
      <c r="D35" s="12"/>
      <c r="E35" s="13"/>
      <c r="F35" s="14"/>
      <c r="G35" s="26"/>
      <c r="H35" s="27"/>
    </row>
    <row r="36" spans="2:28" s="7" customFormat="1" x14ac:dyDescent="0.25">
      <c r="C36" s="20">
        <v>1</v>
      </c>
      <c r="D36" s="20" t="s">
        <v>38</v>
      </c>
      <c r="E36" s="45" t="s">
        <v>39</v>
      </c>
      <c r="F36" s="45"/>
      <c r="G36" s="45"/>
      <c r="H36" s="45"/>
      <c r="N36" s="23"/>
      <c r="O36" s="23"/>
      <c r="P36" s="23"/>
      <c r="Q36" s="23"/>
      <c r="R36" s="23"/>
      <c r="S36" s="23"/>
      <c r="T36" s="23"/>
      <c r="U36" s="23"/>
      <c r="V36" s="23"/>
      <c r="W36" s="23"/>
      <c r="X36" s="23"/>
      <c r="Y36" s="23"/>
      <c r="Z36" s="23"/>
      <c r="AA36" s="23"/>
      <c r="AB36" s="23"/>
    </row>
    <row r="37" spans="2:28" s="12" customFormat="1" x14ac:dyDescent="0.25">
      <c r="C37" s="13">
        <v>2</v>
      </c>
      <c r="D37" s="12" t="s">
        <v>66</v>
      </c>
      <c r="E37" s="49" t="s">
        <v>67</v>
      </c>
      <c r="F37" s="49"/>
      <c r="G37" s="49"/>
      <c r="H37" s="49"/>
      <c r="N37" s="28"/>
      <c r="O37" s="28"/>
      <c r="P37" s="28"/>
      <c r="Q37" s="28"/>
      <c r="R37" s="28"/>
      <c r="S37" s="28"/>
      <c r="T37" s="28"/>
      <c r="U37" s="28"/>
      <c r="V37" s="28"/>
      <c r="W37" s="28"/>
      <c r="X37" s="28"/>
      <c r="Y37" s="28"/>
      <c r="Z37" s="28"/>
      <c r="AA37" s="28"/>
      <c r="AB37" s="28"/>
    </row>
    <row r="38" spans="2:28" s="7" customFormat="1" x14ac:dyDescent="0.25">
      <c r="C38" s="20">
        <v>3</v>
      </c>
      <c r="D38" s="20" t="s">
        <v>66</v>
      </c>
      <c r="E38" s="45" t="s">
        <v>68</v>
      </c>
      <c r="F38" s="45"/>
      <c r="G38" s="45"/>
      <c r="H38" s="45"/>
      <c r="N38" s="23"/>
      <c r="O38" s="23"/>
      <c r="P38" s="23"/>
      <c r="Q38" s="23"/>
      <c r="R38" s="23"/>
      <c r="S38" s="23"/>
      <c r="T38" s="23"/>
      <c r="U38" s="23"/>
      <c r="V38" s="23"/>
      <c r="W38" s="23"/>
      <c r="X38" s="23"/>
      <c r="Y38" s="23"/>
      <c r="Z38" s="23"/>
      <c r="AA38" s="23"/>
      <c r="AB38" s="23"/>
    </row>
    <row r="39" spans="2:28" x14ac:dyDescent="0.25">
      <c r="C39" s="11">
        <v>4</v>
      </c>
      <c r="D39" s="11" t="s">
        <v>10</v>
      </c>
      <c r="E39" s="49" t="s">
        <v>69</v>
      </c>
      <c r="F39" s="49"/>
      <c r="G39" s="49"/>
      <c r="H39" s="49"/>
    </row>
    <row r="42" spans="2:28" s="32" customFormat="1" x14ac:dyDescent="0.25">
      <c r="F42" s="33"/>
      <c r="N42" s="34"/>
      <c r="O42" s="34"/>
      <c r="P42" s="34"/>
      <c r="Q42" s="34"/>
      <c r="R42" s="34"/>
      <c r="S42" s="34"/>
      <c r="T42" s="34"/>
      <c r="U42" s="34"/>
      <c r="V42" s="34"/>
      <c r="W42" s="34"/>
      <c r="X42" s="34"/>
      <c r="Y42" s="34"/>
      <c r="Z42" s="34"/>
      <c r="AA42" s="34"/>
      <c r="AB42" s="34"/>
    </row>
    <row r="43" spans="2:28" s="32" customFormat="1" x14ac:dyDescent="0.25">
      <c r="F43" s="33"/>
      <c r="N43" s="34"/>
      <c r="O43" s="34"/>
      <c r="P43" s="34"/>
      <c r="Q43" s="34"/>
      <c r="R43" s="34"/>
      <c r="S43" s="34"/>
      <c r="T43" s="34"/>
      <c r="U43" s="34"/>
      <c r="V43" s="34"/>
      <c r="W43" s="34"/>
      <c r="X43" s="34"/>
      <c r="Y43" s="34"/>
      <c r="Z43" s="34"/>
      <c r="AA43" s="34"/>
      <c r="AB43" s="34"/>
    </row>
    <row r="44" spans="2:28" s="35" customFormat="1" x14ac:dyDescent="0.25">
      <c r="N44" s="36"/>
      <c r="O44" s="36"/>
      <c r="P44" s="36"/>
      <c r="Q44" s="36"/>
      <c r="R44" s="36"/>
      <c r="S44" s="36"/>
      <c r="T44" s="36"/>
      <c r="U44" s="36"/>
      <c r="V44" s="36"/>
      <c r="W44" s="36"/>
      <c r="X44" s="36"/>
      <c r="Y44" s="36"/>
      <c r="Z44" s="36"/>
      <c r="AA44" s="36"/>
      <c r="AB44" s="36"/>
    </row>
    <row r="45" spans="2:28" s="35" customFormat="1" x14ac:dyDescent="0.25">
      <c r="N45" s="36"/>
      <c r="O45" s="36"/>
      <c r="P45" s="36"/>
      <c r="Q45" s="36"/>
      <c r="R45" s="36"/>
      <c r="S45" s="36"/>
      <c r="T45" s="36"/>
      <c r="U45" s="36"/>
      <c r="V45" s="36"/>
      <c r="W45" s="36"/>
      <c r="X45" s="36"/>
      <c r="Y45" s="36"/>
      <c r="Z45" s="36"/>
      <c r="AA45" s="36"/>
      <c r="AB45" s="36"/>
    </row>
    <row r="46" spans="2:28" s="35" customFormat="1" x14ac:dyDescent="0.25">
      <c r="N46" s="36"/>
      <c r="O46" s="36"/>
      <c r="P46" s="36"/>
      <c r="Q46" s="36"/>
      <c r="R46" s="36"/>
      <c r="S46" s="36"/>
      <c r="T46" s="36"/>
      <c r="U46" s="36"/>
      <c r="V46" s="36"/>
      <c r="W46" s="36"/>
      <c r="X46" s="36"/>
      <c r="Y46" s="36"/>
      <c r="Z46" s="36"/>
      <c r="AA46" s="36"/>
      <c r="AB46" s="36"/>
    </row>
    <row r="47" spans="2:28" s="35" customFormat="1" x14ac:dyDescent="0.25">
      <c r="N47" s="36">
        <v>5</v>
      </c>
      <c r="O47" s="36">
        <f>O52+8</f>
        <v>17</v>
      </c>
      <c r="P47" s="36"/>
      <c r="Q47" s="36"/>
      <c r="R47" s="36"/>
      <c r="S47" s="36"/>
      <c r="T47" s="36"/>
      <c r="U47" s="36"/>
      <c r="V47" s="36"/>
      <c r="W47" s="36"/>
      <c r="X47" s="36"/>
      <c r="Y47" s="36"/>
      <c r="Z47" s="36"/>
      <c r="AA47" s="36"/>
      <c r="AB47" s="36"/>
    </row>
    <row r="48" spans="2:28" s="35" customFormat="1" x14ac:dyDescent="0.25">
      <c r="N48" s="36">
        <v>4</v>
      </c>
      <c r="O48" s="36">
        <f>O47-2</f>
        <v>15</v>
      </c>
      <c r="P48" s="36"/>
      <c r="Q48" s="36"/>
      <c r="R48" s="36"/>
      <c r="S48" s="36"/>
      <c r="T48" s="36"/>
      <c r="U48" s="36"/>
      <c r="V48" s="36"/>
      <c r="W48" s="36"/>
      <c r="X48" s="36"/>
      <c r="Y48" s="36"/>
      <c r="Z48" s="36"/>
      <c r="AA48" s="36"/>
      <c r="AB48" s="36"/>
    </row>
    <row r="49" spans="13:29" s="35" customFormat="1" x14ac:dyDescent="0.25">
      <c r="N49" s="35">
        <v>3.5</v>
      </c>
      <c r="O49" s="36">
        <f>O50+0.5</f>
        <v>10.5</v>
      </c>
      <c r="P49" s="36"/>
      <c r="Q49" s="36"/>
      <c r="R49" s="36"/>
      <c r="S49" s="36"/>
      <c r="T49" s="36"/>
      <c r="U49" s="36"/>
      <c r="V49" s="36"/>
      <c r="W49" s="36"/>
      <c r="X49" s="36"/>
      <c r="Y49" s="36"/>
      <c r="Z49" s="36"/>
      <c r="AA49" s="36"/>
      <c r="AB49" s="36"/>
    </row>
    <row r="50" spans="13:29" s="35" customFormat="1" x14ac:dyDescent="0.25">
      <c r="N50" s="36">
        <v>3</v>
      </c>
      <c r="O50" s="36">
        <f>O52+1</f>
        <v>10</v>
      </c>
      <c r="P50" s="36"/>
      <c r="Q50" s="36"/>
      <c r="R50" s="36"/>
      <c r="S50" s="36"/>
      <c r="T50" s="36"/>
      <c r="U50" s="36"/>
      <c r="V50" s="36"/>
      <c r="W50" s="36"/>
      <c r="X50" s="36"/>
      <c r="Y50" s="36"/>
      <c r="Z50" s="36"/>
      <c r="AA50" s="36"/>
      <c r="AB50" s="36"/>
    </row>
    <row r="51" spans="13:29" s="35" customFormat="1" x14ac:dyDescent="0.25">
      <c r="N51" s="36">
        <v>2.5</v>
      </c>
      <c r="O51" s="36">
        <f>AVERAGE(O52,O50)</f>
        <v>9.5</v>
      </c>
      <c r="P51" s="36"/>
      <c r="Q51" s="36"/>
      <c r="R51" s="36"/>
      <c r="S51" s="36"/>
      <c r="T51" s="36"/>
      <c r="U51" s="36"/>
      <c r="V51" s="36"/>
      <c r="W51" s="36"/>
      <c r="X51" s="36"/>
      <c r="Y51" s="36"/>
      <c r="Z51" s="36"/>
      <c r="AA51" s="36"/>
      <c r="AB51" s="36"/>
    </row>
    <row r="52" spans="13:29" s="35" customFormat="1" x14ac:dyDescent="0.25">
      <c r="N52" s="36">
        <v>2</v>
      </c>
      <c r="O52" s="36">
        <f>G7</f>
        <v>9</v>
      </c>
      <c r="P52" s="36"/>
      <c r="Q52" s="36"/>
      <c r="R52" s="36"/>
      <c r="S52" s="36"/>
      <c r="T52" s="36"/>
      <c r="U52" s="36"/>
      <c r="V52" s="36"/>
      <c r="W52" s="36"/>
      <c r="X52" s="36"/>
      <c r="Y52" s="36"/>
      <c r="Z52" s="36"/>
      <c r="AA52" s="36"/>
      <c r="AB52" s="36"/>
    </row>
    <row r="53" spans="13:29" s="35" customFormat="1" x14ac:dyDescent="0.25">
      <c r="N53" s="36">
        <v>1</v>
      </c>
      <c r="O53" s="36">
        <v>0</v>
      </c>
      <c r="P53" s="36"/>
      <c r="Q53" s="36"/>
      <c r="R53" s="36"/>
      <c r="S53" s="36"/>
      <c r="T53" s="36"/>
      <c r="U53" s="36"/>
      <c r="V53" s="36"/>
      <c r="W53" s="36"/>
      <c r="X53" s="36"/>
      <c r="Y53" s="36"/>
      <c r="Z53" s="36"/>
      <c r="AA53" s="36"/>
      <c r="AB53" s="36"/>
    </row>
    <row r="54" spans="13:29" s="35" customFormat="1" x14ac:dyDescent="0.25">
      <c r="N54" s="36"/>
      <c r="O54" s="36"/>
      <c r="P54" s="36"/>
      <c r="Q54" s="36"/>
      <c r="R54" s="36"/>
      <c r="S54" s="36"/>
      <c r="T54" s="36"/>
      <c r="U54" s="36"/>
      <c r="V54" s="36"/>
      <c r="W54" s="36"/>
      <c r="X54" s="36"/>
      <c r="Y54" s="36"/>
      <c r="Z54" s="36"/>
      <c r="AA54" s="36"/>
      <c r="AB54" s="36"/>
    </row>
    <row r="55" spans="13:29" s="35" customFormat="1" x14ac:dyDescent="0.25">
      <c r="N55" s="36"/>
      <c r="O55" s="36"/>
      <c r="P55" s="36"/>
      <c r="Q55" s="36"/>
      <c r="R55" s="36"/>
      <c r="S55" s="36"/>
      <c r="T55" s="36"/>
      <c r="U55" s="36"/>
      <c r="V55" s="36"/>
      <c r="W55" s="36"/>
      <c r="X55" s="36"/>
      <c r="Y55" s="36"/>
      <c r="Z55" s="36"/>
      <c r="AA55" s="36"/>
      <c r="AB55" s="36"/>
    </row>
    <row r="56" spans="13:29" s="35" customFormat="1" x14ac:dyDescent="0.25">
      <c r="N56" s="36"/>
      <c r="O56" s="36"/>
      <c r="P56" s="36"/>
      <c r="Q56" s="36"/>
      <c r="R56" s="36"/>
      <c r="S56" s="36"/>
      <c r="T56" s="36"/>
      <c r="U56" s="36"/>
      <c r="V56" s="36"/>
      <c r="W56" s="36"/>
      <c r="X56" s="36"/>
      <c r="Y56" s="36"/>
      <c r="Z56" s="36"/>
      <c r="AA56" s="36"/>
      <c r="AB56" s="36"/>
    </row>
    <row r="57" spans="13:29" s="35" customFormat="1" x14ac:dyDescent="0.25">
      <c r="N57" s="36"/>
      <c r="O57" s="36"/>
      <c r="P57" s="36"/>
      <c r="Q57" s="36"/>
      <c r="R57" s="36"/>
      <c r="S57" s="36"/>
      <c r="T57" s="36"/>
      <c r="U57" s="36"/>
      <c r="V57" s="36"/>
      <c r="W57" s="36"/>
      <c r="X57" s="36"/>
      <c r="Y57" s="36"/>
      <c r="Z57" s="36"/>
      <c r="AA57" s="36"/>
      <c r="AB57" s="36"/>
    </row>
    <row r="58" spans="13:29" s="35" customFormat="1" x14ac:dyDescent="0.25">
      <c r="N58" s="36" t="s">
        <v>11</v>
      </c>
      <c r="O58" s="36"/>
      <c r="P58" s="36" t="s">
        <v>13</v>
      </c>
      <c r="Q58" s="36"/>
      <c r="R58" s="36" t="s">
        <v>48</v>
      </c>
      <c r="S58" s="36"/>
      <c r="T58" s="36" t="s">
        <v>62</v>
      </c>
      <c r="U58" s="36" t="s">
        <v>58</v>
      </c>
      <c r="V58" s="36" t="s">
        <v>63</v>
      </c>
      <c r="W58" s="36" t="s">
        <v>49</v>
      </c>
      <c r="X58" s="36"/>
      <c r="Y58" s="36" t="s">
        <v>50</v>
      </c>
      <c r="Z58" s="36"/>
      <c r="AA58" s="36" t="s">
        <v>51</v>
      </c>
      <c r="AB58" s="36"/>
    </row>
    <row r="59" spans="13:29" s="35" customFormat="1" x14ac:dyDescent="0.25">
      <c r="M59" s="37" t="s">
        <v>47</v>
      </c>
      <c r="N59" s="38">
        <v>1</v>
      </c>
      <c r="O59" s="38">
        <f>N59+0.0000001</f>
        <v>1.0000001000000001</v>
      </c>
      <c r="P59" s="38">
        <f>5/12+N59</f>
        <v>1.4166666666666667</v>
      </c>
      <c r="Q59" s="38">
        <f>P59+0.0000001</f>
        <v>1.4166667666666668</v>
      </c>
      <c r="R59" s="38">
        <f>P59+G6/12</f>
        <v>2.416666666666667</v>
      </c>
      <c r="S59" s="38">
        <f>R59+0.0000001</f>
        <v>2.4166667666666668</v>
      </c>
      <c r="T59" s="38">
        <f>0.25*(W59-R59)+R59</f>
        <v>4.416666666666667</v>
      </c>
      <c r="U59" s="38">
        <f>AVERAGE(R59,W59)</f>
        <v>6.4166666666666679</v>
      </c>
      <c r="V59" s="38">
        <f>0.75*(W59-R59)+R59</f>
        <v>8.4166666666666679</v>
      </c>
      <c r="W59" s="38">
        <f>R59+G10</f>
        <v>10.416666666666668</v>
      </c>
      <c r="X59" s="38">
        <f>W59+0.0000001</f>
        <v>10.416666766666667</v>
      </c>
      <c r="Y59" s="38">
        <f>W59+G6/12</f>
        <v>11.416666666666668</v>
      </c>
      <c r="Z59" s="38">
        <f>Y59+0.0000001</f>
        <v>11.416666766666667</v>
      </c>
      <c r="AA59" s="38">
        <f>Z59+P59-N59</f>
        <v>11.833333433333333</v>
      </c>
      <c r="AB59" s="38">
        <f>AA59+0.0000001</f>
        <v>11.833333533333333</v>
      </c>
      <c r="AC59" s="39"/>
    </row>
    <row r="60" spans="13:29" s="35" customFormat="1" x14ac:dyDescent="0.25">
      <c r="M60" s="40" t="s">
        <v>43</v>
      </c>
      <c r="N60" s="36">
        <v>0</v>
      </c>
      <c r="O60" s="36">
        <f>O47</f>
        <v>17</v>
      </c>
      <c r="P60" s="36"/>
      <c r="Q60" s="36"/>
      <c r="R60" s="36"/>
      <c r="S60" s="36"/>
      <c r="T60" s="36"/>
      <c r="U60" s="36"/>
      <c r="V60" s="36"/>
      <c r="W60" s="36"/>
      <c r="X60" s="36"/>
      <c r="Y60" s="36"/>
      <c r="Z60" s="36"/>
      <c r="AA60" s="36"/>
      <c r="AB60" s="36"/>
    </row>
    <row r="61" spans="13:29" s="35" customFormat="1" x14ac:dyDescent="0.25">
      <c r="M61" s="40" t="s">
        <v>42</v>
      </c>
      <c r="N61" s="36"/>
      <c r="O61" s="36"/>
      <c r="P61" s="36">
        <v>0</v>
      </c>
      <c r="Q61" s="36">
        <f>O47</f>
        <v>17</v>
      </c>
      <c r="R61" s="36"/>
      <c r="S61" s="36"/>
      <c r="T61" s="36"/>
      <c r="U61" s="36"/>
      <c r="V61" s="36"/>
      <c r="W61" s="36"/>
      <c r="X61" s="36"/>
      <c r="Y61" s="36"/>
      <c r="Z61" s="36"/>
      <c r="AA61" s="36"/>
      <c r="AB61" s="36"/>
    </row>
    <row r="62" spans="13:29" s="35" customFormat="1" x14ac:dyDescent="0.25">
      <c r="M62" s="40" t="s">
        <v>44</v>
      </c>
      <c r="N62" s="36"/>
      <c r="O62" s="36"/>
      <c r="P62" s="36"/>
      <c r="Q62" s="36"/>
      <c r="R62" s="36"/>
      <c r="S62" s="36"/>
      <c r="T62" s="36"/>
      <c r="U62" s="36"/>
      <c r="V62" s="36"/>
      <c r="W62" s="36"/>
      <c r="X62" s="36"/>
      <c r="Y62" s="36">
        <v>0</v>
      </c>
      <c r="Z62" s="36">
        <f>O47</f>
        <v>17</v>
      </c>
      <c r="AA62" s="36"/>
      <c r="AB62" s="36"/>
    </row>
    <row r="63" spans="13:29" s="35" customFormat="1" x14ac:dyDescent="0.25">
      <c r="M63" s="40" t="s">
        <v>45</v>
      </c>
      <c r="N63" s="36"/>
      <c r="O63" s="36"/>
      <c r="P63" s="36"/>
      <c r="Q63" s="36"/>
      <c r="R63" s="36"/>
      <c r="S63" s="36"/>
      <c r="T63" s="36"/>
      <c r="U63" s="36"/>
      <c r="V63" s="36"/>
      <c r="W63" s="36"/>
      <c r="X63" s="36"/>
      <c r="Y63" s="36"/>
      <c r="Z63" s="36"/>
      <c r="AA63" s="36">
        <v>0</v>
      </c>
      <c r="AB63" s="36">
        <f>O47</f>
        <v>17</v>
      </c>
    </row>
    <row r="64" spans="13:29" s="35" customFormat="1" x14ac:dyDescent="0.25">
      <c r="M64" s="40" t="s">
        <v>56</v>
      </c>
      <c r="N64" s="36">
        <f>O47</f>
        <v>17</v>
      </c>
      <c r="O64" s="36"/>
      <c r="P64" s="36"/>
      <c r="Q64" s="36"/>
      <c r="R64" s="36"/>
      <c r="S64" s="36"/>
      <c r="T64" s="36"/>
      <c r="U64" s="36"/>
      <c r="V64" s="36"/>
      <c r="W64" s="36"/>
      <c r="X64" s="36"/>
      <c r="Y64" s="36"/>
      <c r="Z64" s="36"/>
      <c r="AA64" s="36"/>
      <c r="AB64" s="36">
        <f>O47</f>
        <v>17</v>
      </c>
    </row>
    <row r="65" spans="13:28" s="35" customFormat="1" x14ac:dyDescent="0.25">
      <c r="M65" s="40" t="s">
        <v>52</v>
      </c>
      <c r="N65" s="36"/>
      <c r="O65" s="36"/>
      <c r="P65" s="36"/>
      <c r="Q65" s="36"/>
      <c r="R65" s="36">
        <f>O52</f>
        <v>9</v>
      </c>
      <c r="S65" s="36"/>
      <c r="T65" s="36"/>
      <c r="U65" s="36"/>
      <c r="V65" s="36"/>
      <c r="W65" s="36">
        <f>O52</f>
        <v>9</v>
      </c>
      <c r="X65" s="36"/>
      <c r="Y65" s="36"/>
      <c r="Z65" s="36"/>
      <c r="AA65" s="36"/>
      <c r="AB65" s="36"/>
    </row>
    <row r="66" spans="13:28" s="35" customFormat="1" x14ac:dyDescent="0.25">
      <c r="M66" s="40" t="s">
        <v>54</v>
      </c>
      <c r="N66" s="36"/>
      <c r="O66" s="36"/>
      <c r="P66" s="36"/>
      <c r="Q66" s="36"/>
      <c r="R66" s="36">
        <f>O50</f>
        <v>10</v>
      </c>
      <c r="S66" s="36"/>
      <c r="T66" s="36"/>
      <c r="U66" s="36"/>
      <c r="V66" s="36"/>
      <c r="W66" s="36">
        <f>O50</f>
        <v>10</v>
      </c>
      <c r="X66" s="36"/>
      <c r="Y66" s="36"/>
      <c r="Z66" s="36"/>
      <c r="AA66" s="36"/>
      <c r="AB66" s="36"/>
    </row>
    <row r="67" spans="13:28" s="35" customFormat="1" x14ac:dyDescent="0.25">
      <c r="M67" s="40" t="s">
        <v>53</v>
      </c>
      <c r="N67" s="36"/>
      <c r="O67" s="36"/>
      <c r="P67" s="36"/>
      <c r="Q67" s="36"/>
      <c r="R67" s="36">
        <f>O52</f>
        <v>9</v>
      </c>
      <c r="S67" s="36">
        <f>O50</f>
        <v>10</v>
      </c>
      <c r="T67" s="36"/>
      <c r="U67" s="36"/>
      <c r="V67" s="36"/>
      <c r="W67" s="36"/>
      <c r="X67" s="36"/>
      <c r="Y67" s="36"/>
      <c r="Z67" s="36"/>
      <c r="AA67" s="36"/>
      <c r="AB67" s="36"/>
    </row>
    <row r="68" spans="13:28" s="35" customFormat="1" x14ac:dyDescent="0.25">
      <c r="M68" s="40" t="s">
        <v>55</v>
      </c>
      <c r="N68" s="36"/>
      <c r="O68" s="36"/>
      <c r="P68" s="36"/>
      <c r="Q68" s="36"/>
      <c r="R68" s="36"/>
      <c r="S68" s="36"/>
      <c r="T68" s="36"/>
      <c r="U68" s="36"/>
      <c r="V68" s="36"/>
      <c r="W68" s="36">
        <f>O52</f>
        <v>9</v>
      </c>
      <c r="X68" s="36">
        <f>O50</f>
        <v>10</v>
      </c>
      <c r="Y68" s="36"/>
      <c r="Z68" s="36"/>
      <c r="AA68" s="36"/>
      <c r="AB68" s="36"/>
    </row>
    <row r="69" spans="13:28" s="35" customFormat="1" x14ac:dyDescent="0.25">
      <c r="M69" s="40" t="s">
        <v>46</v>
      </c>
      <c r="N69" s="36"/>
      <c r="O69" s="36"/>
      <c r="P69" s="36">
        <f>O48</f>
        <v>15</v>
      </c>
      <c r="Q69" s="36"/>
      <c r="R69" s="36"/>
      <c r="S69" s="36"/>
      <c r="T69" s="36"/>
      <c r="U69" s="36"/>
      <c r="V69" s="36"/>
      <c r="W69" s="36"/>
      <c r="X69" s="36"/>
      <c r="Y69" s="36"/>
      <c r="Z69" s="36">
        <f>O48</f>
        <v>15</v>
      </c>
      <c r="AA69" s="36"/>
      <c r="AB69" s="36"/>
    </row>
    <row r="70" spans="13:28" s="35" customFormat="1" x14ac:dyDescent="0.25">
      <c r="M70" s="40" t="s">
        <v>60</v>
      </c>
      <c r="N70" s="36"/>
      <c r="O70" s="36"/>
      <c r="P70" s="36">
        <f>O51</f>
        <v>9.5</v>
      </c>
      <c r="Q70" s="36"/>
      <c r="R70" s="36">
        <f>O51</f>
        <v>9.5</v>
      </c>
      <c r="S70" s="36"/>
      <c r="T70" s="36"/>
      <c r="U70" s="36"/>
      <c r="V70" s="36"/>
      <c r="W70" s="36"/>
      <c r="X70" s="36"/>
      <c r="Y70" s="36"/>
      <c r="Z70" s="36"/>
      <c r="AA70" s="36"/>
      <c r="AB70" s="36"/>
    </row>
    <row r="71" spans="13:28" s="35" customFormat="1" x14ac:dyDescent="0.25">
      <c r="M71" s="40" t="s">
        <v>57</v>
      </c>
      <c r="N71" s="36"/>
      <c r="O71" s="36"/>
      <c r="P71" s="36"/>
      <c r="Q71" s="36"/>
      <c r="R71" s="36">
        <f>O49</f>
        <v>10.5</v>
      </c>
      <c r="S71" s="36"/>
      <c r="T71" s="36"/>
      <c r="U71" s="36"/>
      <c r="V71" s="36"/>
      <c r="W71" s="36">
        <f>O49</f>
        <v>10.5</v>
      </c>
      <c r="X71" s="36"/>
      <c r="Y71" s="36"/>
      <c r="Z71" s="36"/>
      <c r="AA71" s="36"/>
      <c r="AB71" s="36"/>
    </row>
    <row r="72" spans="13:28" s="35" customFormat="1" x14ac:dyDescent="0.25">
      <c r="M72" s="40" t="s">
        <v>61</v>
      </c>
      <c r="N72" s="36"/>
      <c r="O72" s="36"/>
      <c r="P72" s="36"/>
      <c r="Q72" s="36"/>
      <c r="R72" s="36"/>
      <c r="S72" s="36"/>
      <c r="T72" s="36"/>
      <c r="U72" s="36">
        <v>2</v>
      </c>
      <c r="V72" s="36"/>
      <c r="W72" s="36"/>
      <c r="X72" s="36"/>
      <c r="Y72" s="36"/>
      <c r="Z72" s="36"/>
      <c r="AA72" s="36"/>
      <c r="AB72" s="36"/>
    </row>
    <row r="73" spans="13:28" s="35" customFormat="1" x14ac:dyDescent="0.25">
      <c r="M73" s="40" t="str">
        <f>IF(AND($G$18&gt;0,$G$18&lt;1000),CONCATENATE("Sprinklers Spaced at max ",G18," sqft"),"Sprinklers spaced normally below ceiling")</f>
        <v>Sprinklers spaced normally below ceiling</v>
      </c>
      <c r="N73" s="36"/>
      <c r="O73" s="36"/>
      <c r="P73" s="36"/>
      <c r="Q73" s="36"/>
      <c r="R73" s="36"/>
      <c r="S73" s="36"/>
      <c r="T73" s="36">
        <f>O52-1</f>
        <v>8</v>
      </c>
      <c r="U73" s="36"/>
      <c r="V73" s="36">
        <f>T73</f>
        <v>8</v>
      </c>
      <c r="W73" s="36"/>
      <c r="X73" s="36"/>
      <c r="Y73" s="36"/>
      <c r="Z73" s="36"/>
      <c r="AA73" s="36"/>
      <c r="AB73" s="36"/>
    </row>
    <row r="74" spans="13:28" s="35" customFormat="1" x14ac:dyDescent="0.25">
      <c r="M74" s="40" t="s">
        <v>64</v>
      </c>
      <c r="N74" s="36"/>
      <c r="O74" s="36"/>
      <c r="P74" s="36"/>
      <c r="Q74" s="36"/>
      <c r="R74" s="36"/>
      <c r="S74" s="36"/>
      <c r="T74" s="36">
        <f>IF(AND($G$18&gt;0,$G$18&lt;1000),-1000,$O$49+0.75*($O$48-$O$49))</f>
        <v>13.875</v>
      </c>
      <c r="U74" s="36"/>
      <c r="V74" s="36">
        <f>T74</f>
        <v>13.875</v>
      </c>
      <c r="W74" s="36"/>
      <c r="X74" s="36"/>
      <c r="Y74" s="36"/>
      <c r="Z74" s="36"/>
      <c r="AA74" s="36"/>
      <c r="AB74" s="36"/>
    </row>
    <row r="75" spans="13:28" s="35" customFormat="1" x14ac:dyDescent="0.25">
      <c r="M75" s="40" t="s">
        <v>65</v>
      </c>
      <c r="N75" s="36"/>
      <c r="O75" s="36"/>
      <c r="P75" s="36"/>
      <c r="Q75" s="36"/>
      <c r="R75" s="36"/>
      <c r="S75" s="36"/>
      <c r="T75" s="36"/>
      <c r="U75" s="36">
        <f>IF(AND($G$18&gt;0,$G$18&lt;1000),$O$49+0.75*($O$48-$O$49),-1000)</f>
        <v>-1000</v>
      </c>
      <c r="V75" s="36"/>
      <c r="W75" s="36"/>
      <c r="X75" s="36"/>
      <c r="Y75" s="36"/>
      <c r="Z75" s="36"/>
      <c r="AA75" s="36"/>
      <c r="AB75" s="36"/>
    </row>
    <row r="76" spans="13:28" s="35" customFormat="1" x14ac:dyDescent="0.25">
      <c r="M76" s="40"/>
      <c r="N76" s="36"/>
      <c r="O76" s="36"/>
      <c r="P76" s="36"/>
      <c r="Q76" s="36"/>
      <c r="R76" s="36"/>
      <c r="S76" s="36"/>
      <c r="T76" s="36"/>
      <c r="U76" s="36"/>
      <c r="V76" s="36"/>
      <c r="W76" s="36"/>
      <c r="X76" s="36"/>
      <c r="Y76" s="36"/>
      <c r="Z76" s="36"/>
      <c r="AA76" s="36"/>
      <c r="AB76" s="36"/>
    </row>
    <row r="77" spans="13:28" s="35" customFormat="1" x14ac:dyDescent="0.25">
      <c r="N77" s="36"/>
      <c r="O77" s="36"/>
      <c r="P77" s="36"/>
      <c r="Q77" s="36"/>
      <c r="R77" s="36"/>
      <c r="S77" s="36"/>
      <c r="T77" s="36"/>
      <c r="U77" s="36"/>
      <c r="V77" s="36"/>
      <c r="W77" s="36"/>
      <c r="X77" s="36"/>
      <c r="Y77" s="36"/>
      <c r="Z77" s="36"/>
      <c r="AA77" s="36"/>
      <c r="AB77" s="36"/>
    </row>
    <row r="78" spans="13:28" s="35" customFormat="1" x14ac:dyDescent="0.25">
      <c r="N78" s="36"/>
      <c r="O78" s="36"/>
      <c r="P78" s="36"/>
      <c r="Q78" s="36"/>
      <c r="R78" s="36"/>
      <c r="S78" s="36"/>
      <c r="T78" s="36"/>
      <c r="U78" s="36"/>
      <c r="V78" s="36"/>
      <c r="W78" s="36"/>
      <c r="X78" s="36"/>
      <c r="Y78" s="36"/>
      <c r="Z78" s="36"/>
      <c r="AA78" s="36"/>
      <c r="AB78" s="36"/>
    </row>
    <row r="79" spans="13:28" s="35" customFormat="1" x14ac:dyDescent="0.25">
      <c r="N79" s="36"/>
      <c r="O79" s="36"/>
      <c r="P79" s="36"/>
      <c r="Q79" s="36"/>
      <c r="R79" s="36"/>
      <c r="S79" s="36"/>
      <c r="T79" s="36"/>
      <c r="U79" s="36"/>
      <c r="V79" s="36"/>
      <c r="W79" s="36"/>
      <c r="X79" s="36"/>
      <c r="Y79" s="36"/>
      <c r="Z79" s="36"/>
      <c r="AA79" s="36"/>
      <c r="AB79" s="36"/>
    </row>
    <row r="80" spans="13:28" s="35" customFormat="1" x14ac:dyDescent="0.25">
      <c r="N80" s="36"/>
      <c r="O80" s="36"/>
      <c r="P80" s="36"/>
      <c r="Q80" s="36"/>
      <c r="R80" s="36"/>
      <c r="S80" s="36"/>
      <c r="T80" s="36"/>
      <c r="U80" s="36"/>
      <c r="V80" s="36"/>
      <c r="W80" s="36"/>
      <c r="X80" s="36"/>
      <c r="Y80" s="36"/>
      <c r="Z80" s="36"/>
      <c r="AA80" s="36"/>
      <c r="AB80" s="36"/>
    </row>
    <row r="81" spans="14:28" s="35" customFormat="1" x14ac:dyDescent="0.25">
      <c r="N81" s="36"/>
      <c r="O81" s="36"/>
      <c r="P81" s="36"/>
      <c r="Q81" s="36"/>
      <c r="R81" s="36"/>
      <c r="S81" s="36"/>
      <c r="T81" s="36"/>
      <c r="U81" s="36"/>
      <c r="V81" s="36"/>
      <c r="W81" s="36"/>
      <c r="X81" s="36"/>
      <c r="Y81" s="36"/>
      <c r="Z81" s="36"/>
      <c r="AA81" s="36"/>
      <c r="AB81" s="36"/>
    </row>
    <row r="82" spans="14:28" s="35" customFormat="1" x14ac:dyDescent="0.25">
      <c r="N82" s="36"/>
      <c r="O82" s="36"/>
      <c r="P82" s="36"/>
      <c r="Q82" s="36"/>
      <c r="R82" s="36"/>
      <c r="S82" s="36"/>
      <c r="T82" s="36"/>
      <c r="U82" s="36"/>
      <c r="V82" s="36"/>
      <c r="W82" s="36"/>
      <c r="X82" s="36"/>
      <c r="Y82" s="36"/>
      <c r="Z82" s="36"/>
      <c r="AA82" s="36"/>
      <c r="AB82" s="36"/>
    </row>
    <row r="83" spans="14:28" s="35" customFormat="1" x14ac:dyDescent="0.25">
      <c r="N83" s="36"/>
      <c r="O83" s="36"/>
      <c r="P83" s="36"/>
      <c r="Q83" s="36"/>
      <c r="R83" s="36"/>
      <c r="S83" s="36"/>
      <c r="T83" s="36"/>
      <c r="U83" s="36"/>
      <c r="V83" s="36"/>
      <c r="W83" s="36"/>
      <c r="X83" s="36"/>
      <c r="Y83" s="36"/>
      <c r="Z83" s="36"/>
      <c r="AA83" s="36"/>
      <c r="AB83" s="36"/>
    </row>
    <row r="84" spans="14:28" s="35" customFormat="1" x14ac:dyDescent="0.25">
      <c r="N84" s="36"/>
      <c r="O84" s="36"/>
      <c r="P84" s="36"/>
      <c r="Q84" s="36"/>
      <c r="R84" s="36"/>
      <c r="S84" s="36"/>
      <c r="T84" s="36"/>
      <c r="U84" s="36"/>
      <c r="V84" s="36"/>
      <c r="W84" s="36"/>
      <c r="X84" s="36"/>
      <c r="Y84" s="36"/>
      <c r="Z84" s="36"/>
      <c r="AA84" s="36"/>
      <c r="AB84" s="36"/>
    </row>
    <row r="85" spans="14:28" s="35" customFormat="1" x14ac:dyDescent="0.25">
      <c r="N85" s="36"/>
      <c r="O85" s="36"/>
      <c r="P85" s="36"/>
      <c r="Q85" s="36"/>
      <c r="R85" s="36"/>
      <c r="S85" s="36"/>
      <c r="T85" s="36"/>
      <c r="U85" s="36"/>
      <c r="V85" s="36"/>
      <c r="W85" s="36"/>
      <c r="X85" s="36"/>
      <c r="Y85" s="36"/>
      <c r="Z85" s="36"/>
      <c r="AA85" s="36"/>
      <c r="AB85" s="36"/>
    </row>
    <row r="86" spans="14:28" s="35" customFormat="1" x14ac:dyDescent="0.25">
      <c r="N86" s="36"/>
      <c r="O86" s="36"/>
      <c r="P86" s="36"/>
      <c r="Q86" s="36"/>
      <c r="R86" s="36"/>
      <c r="S86" s="36"/>
      <c r="T86" s="36"/>
      <c r="U86" s="36"/>
      <c r="V86" s="36"/>
      <c r="W86" s="36"/>
      <c r="X86" s="36"/>
      <c r="Y86" s="36"/>
      <c r="Z86" s="36"/>
      <c r="AA86" s="36"/>
      <c r="AB86" s="36"/>
    </row>
    <row r="87" spans="14:28" s="35" customFormat="1" x14ac:dyDescent="0.25">
      <c r="N87" s="36"/>
      <c r="O87" s="36"/>
      <c r="P87" s="36"/>
      <c r="Q87" s="36"/>
      <c r="R87" s="36"/>
      <c r="S87" s="36"/>
      <c r="T87" s="36"/>
      <c r="U87" s="36"/>
      <c r="V87" s="36"/>
      <c r="W87" s="36"/>
      <c r="X87" s="36"/>
      <c r="Y87" s="36"/>
      <c r="Z87" s="36"/>
      <c r="AA87" s="36"/>
      <c r="AB87" s="36"/>
    </row>
    <row r="88" spans="14:28" s="35" customFormat="1" x14ac:dyDescent="0.25">
      <c r="N88" s="36"/>
      <c r="O88" s="36"/>
      <c r="P88" s="36"/>
      <c r="Q88" s="36"/>
      <c r="R88" s="36"/>
      <c r="S88" s="36"/>
      <c r="T88" s="36"/>
      <c r="U88" s="36"/>
      <c r="V88" s="36"/>
      <c r="W88" s="36"/>
      <c r="X88" s="36"/>
      <c r="Y88" s="36"/>
      <c r="Z88" s="36"/>
      <c r="AA88" s="36"/>
      <c r="AB88" s="36"/>
    </row>
    <row r="89" spans="14:28" s="35" customFormat="1" x14ac:dyDescent="0.25">
      <c r="N89" s="36"/>
      <c r="O89" s="36"/>
      <c r="P89" s="36"/>
      <c r="Q89" s="36"/>
      <c r="R89" s="36"/>
      <c r="S89" s="36"/>
      <c r="T89" s="36"/>
      <c r="U89" s="36"/>
      <c r="V89" s="36"/>
      <c r="W89" s="36"/>
      <c r="X89" s="36"/>
      <c r="Y89" s="36"/>
      <c r="Z89" s="36"/>
      <c r="AA89" s="36"/>
      <c r="AB89" s="36"/>
    </row>
    <row r="90" spans="14:28" s="35" customFormat="1" x14ac:dyDescent="0.25">
      <c r="N90" s="36"/>
      <c r="O90" s="36"/>
      <c r="P90" s="36"/>
      <c r="Q90" s="36"/>
      <c r="R90" s="36"/>
      <c r="S90" s="36"/>
      <c r="T90" s="36"/>
      <c r="U90" s="36"/>
      <c r="V90" s="36"/>
      <c r="W90" s="36"/>
      <c r="X90" s="36"/>
      <c r="Y90" s="36"/>
      <c r="Z90" s="36"/>
      <c r="AA90" s="36"/>
      <c r="AB90" s="36"/>
    </row>
    <row r="91" spans="14:28" s="35" customFormat="1" x14ac:dyDescent="0.25">
      <c r="N91" s="36"/>
      <c r="O91" s="36"/>
      <c r="P91" s="36"/>
      <c r="Q91" s="36"/>
      <c r="R91" s="36"/>
      <c r="S91" s="36"/>
      <c r="T91" s="36"/>
      <c r="U91" s="36"/>
      <c r="V91" s="36"/>
      <c r="W91" s="36"/>
      <c r="X91" s="36"/>
      <c r="Y91" s="36"/>
      <c r="Z91" s="36"/>
      <c r="AA91" s="36"/>
      <c r="AB91" s="36"/>
    </row>
    <row r="92" spans="14:28" s="35" customFormat="1" x14ac:dyDescent="0.25">
      <c r="N92" s="36"/>
      <c r="O92" s="36"/>
      <c r="P92" s="36"/>
      <c r="Q92" s="36"/>
      <c r="R92" s="36"/>
      <c r="S92" s="36"/>
      <c r="T92" s="36"/>
      <c r="U92" s="36"/>
      <c r="V92" s="36"/>
      <c r="W92" s="36"/>
      <c r="X92" s="36"/>
      <c r="Y92" s="36"/>
      <c r="Z92" s="36"/>
      <c r="AA92" s="36"/>
      <c r="AB92" s="36"/>
    </row>
    <row r="93" spans="14:28" s="35" customFormat="1" x14ac:dyDescent="0.25">
      <c r="N93" s="36"/>
      <c r="O93" s="36"/>
      <c r="P93" s="36"/>
      <c r="Q93" s="36"/>
      <c r="R93" s="36"/>
      <c r="S93" s="36"/>
      <c r="T93" s="36"/>
      <c r="U93" s="36"/>
      <c r="V93" s="36"/>
      <c r="W93" s="36"/>
      <c r="X93" s="36"/>
      <c r="Y93" s="36"/>
      <c r="Z93" s="36"/>
      <c r="AA93" s="36"/>
      <c r="AB93" s="36"/>
    </row>
    <row r="94" spans="14:28" s="35" customFormat="1" x14ac:dyDescent="0.25">
      <c r="N94" s="36"/>
      <c r="O94" s="36"/>
      <c r="P94" s="36"/>
      <c r="Q94" s="36"/>
      <c r="R94" s="36"/>
      <c r="S94" s="36"/>
      <c r="T94" s="36"/>
      <c r="U94" s="36"/>
      <c r="V94" s="36"/>
      <c r="W94" s="36"/>
      <c r="X94" s="36"/>
      <c r="Y94" s="36"/>
      <c r="Z94" s="36"/>
      <c r="AA94" s="36"/>
      <c r="AB94" s="36"/>
    </row>
    <row r="95" spans="14:28" s="35" customFormat="1" x14ac:dyDescent="0.25">
      <c r="N95" s="36"/>
      <c r="O95" s="36"/>
      <c r="P95" s="36"/>
      <c r="Q95" s="36"/>
      <c r="R95" s="36"/>
      <c r="S95" s="36"/>
      <c r="T95" s="36"/>
      <c r="U95" s="36"/>
      <c r="V95" s="36"/>
      <c r="W95" s="36"/>
      <c r="X95" s="36"/>
      <c r="Y95" s="36"/>
      <c r="Z95" s="36"/>
      <c r="AA95" s="36"/>
      <c r="AB95" s="36"/>
    </row>
    <row r="96" spans="14:28" s="35" customFormat="1" x14ac:dyDescent="0.25">
      <c r="N96" s="36"/>
      <c r="O96" s="36"/>
      <c r="P96" s="36"/>
      <c r="Q96" s="36"/>
      <c r="R96" s="36"/>
      <c r="S96" s="36"/>
      <c r="T96" s="36"/>
      <c r="U96" s="36"/>
      <c r="V96" s="36"/>
      <c r="W96" s="36"/>
      <c r="X96" s="36"/>
      <c r="Y96" s="36"/>
      <c r="Z96" s="36"/>
      <c r="AA96" s="36"/>
      <c r="AB96" s="36"/>
    </row>
    <row r="97" spans="14:28" s="35" customFormat="1" x14ac:dyDescent="0.25">
      <c r="N97" s="36"/>
      <c r="O97" s="36"/>
      <c r="P97" s="36"/>
      <c r="Q97" s="36"/>
      <c r="R97" s="36"/>
      <c r="S97" s="36"/>
      <c r="T97" s="36"/>
      <c r="U97" s="36"/>
      <c r="V97" s="36"/>
      <c r="W97" s="36"/>
      <c r="X97" s="36"/>
      <c r="Y97" s="36"/>
      <c r="Z97" s="36"/>
      <c r="AA97" s="36"/>
      <c r="AB97" s="36"/>
    </row>
    <row r="98" spans="14:28" s="35" customFormat="1" x14ac:dyDescent="0.25">
      <c r="N98" s="36"/>
      <c r="O98" s="36"/>
      <c r="P98" s="36"/>
      <c r="Q98" s="36"/>
      <c r="R98" s="36"/>
      <c r="S98" s="36"/>
      <c r="T98" s="36"/>
      <c r="U98" s="36"/>
      <c r="V98" s="36"/>
      <c r="W98" s="36"/>
      <c r="X98" s="36"/>
      <c r="Y98" s="36"/>
      <c r="Z98" s="36"/>
      <c r="AA98" s="36"/>
      <c r="AB98" s="36"/>
    </row>
    <row r="99" spans="14:28" s="35" customFormat="1" x14ac:dyDescent="0.25">
      <c r="N99" s="36"/>
      <c r="O99" s="36"/>
      <c r="P99" s="36"/>
      <c r="Q99" s="36"/>
      <c r="R99" s="36"/>
      <c r="S99" s="36"/>
      <c r="T99" s="36"/>
      <c r="U99" s="36"/>
      <c r="V99" s="36"/>
      <c r="W99" s="36"/>
      <c r="X99" s="36"/>
      <c r="Y99" s="36"/>
      <c r="Z99" s="36"/>
      <c r="AA99" s="36"/>
      <c r="AB99" s="36"/>
    </row>
    <row r="100" spans="14:28" s="35" customFormat="1" x14ac:dyDescent="0.25">
      <c r="N100" s="36"/>
      <c r="O100" s="36"/>
      <c r="P100" s="36"/>
      <c r="Q100" s="36"/>
      <c r="R100" s="36"/>
      <c r="S100" s="36"/>
      <c r="T100" s="36"/>
      <c r="U100" s="36"/>
      <c r="V100" s="36"/>
      <c r="W100" s="36"/>
      <c r="X100" s="36"/>
      <c r="Y100" s="36"/>
      <c r="Z100" s="36"/>
      <c r="AA100" s="36"/>
      <c r="AB100" s="36"/>
    </row>
    <row r="101" spans="14:28" s="35" customFormat="1" x14ac:dyDescent="0.25">
      <c r="N101" s="36"/>
      <c r="O101" s="36"/>
      <c r="P101" s="36"/>
      <c r="Q101" s="36"/>
      <c r="R101" s="36"/>
      <c r="S101" s="36"/>
      <c r="T101" s="36"/>
      <c r="U101" s="36"/>
      <c r="V101" s="36"/>
      <c r="W101" s="36"/>
      <c r="X101" s="36"/>
      <c r="Y101" s="36"/>
      <c r="Z101" s="36"/>
      <c r="AA101" s="36"/>
      <c r="AB101" s="36"/>
    </row>
    <row r="102" spans="14:28" s="35" customFormat="1" x14ac:dyDescent="0.25">
      <c r="N102" s="36"/>
      <c r="O102" s="36"/>
      <c r="P102" s="36"/>
      <c r="Q102" s="36"/>
      <c r="R102" s="36"/>
      <c r="S102" s="36"/>
      <c r="T102" s="36"/>
      <c r="U102" s="36"/>
      <c r="V102" s="36"/>
      <c r="W102" s="36"/>
      <c r="X102" s="36"/>
      <c r="Y102" s="36"/>
      <c r="Z102" s="36"/>
      <c r="AA102" s="36"/>
      <c r="AB102" s="36"/>
    </row>
    <row r="103" spans="14:28" s="35" customFormat="1" x14ac:dyDescent="0.25">
      <c r="N103" s="36"/>
      <c r="O103" s="36"/>
      <c r="P103" s="36"/>
      <c r="Q103" s="36"/>
      <c r="R103" s="36"/>
      <c r="S103" s="36"/>
      <c r="T103" s="36"/>
      <c r="U103" s="36"/>
      <c r="V103" s="36"/>
      <c r="W103" s="36"/>
      <c r="X103" s="36"/>
      <c r="Y103" s="36"/>
      <c r="Z103" s="36"/>
      <c r="AA103" s="36"/>
      <c r="AB103" s="36"/>
    </row>
    <row r="104" spans="14:28" s="35" customFormat="1" x14ac:dyDescent="0.25">
      <c r="N104" s="36"/>
      <c r="O104" s="36"/>
      <c r="P104" s="36"/>
      <c r="Q104" s="36"/>
      <c r="R104" s="36"/>
      <c r="S104" s="36"/>
      <c r="T104" s="36"/>
      <c r="U104" s="36"/>
      <c r="V104" s="36"/>
      <c r="W104" s="36"/>
      <c r="X104" s="36"/>
      <c r="Y104" s="36"/>
      <c r="Z104" s="36"/>
      <c r="AA104" s="36"/>
      <c r="AB104" s="36"/>
    </row>
    <row r="105" spans="14:28" s="35" customFormat="1" x14ac:dyDescent="0.25">
      <c r="N105" s="36"/>
      <c r="O105" s="36"/>
      <c r="P105" s="36"/>
      <c r="Q105" s="36"/>
      <c r="R105" s="36"/>
      <c r="S105" s="36"/>
      <c r="T105" s="36"/>
      <c r="U105" s="36"/>
      <c r="V105" s="36"/>
      <c r="W105" s="36"/>
      <c r="X105" s="36"/>
      <c r="Y105" s="36"/>
      <c r="Z105" s="36"/>
      <c r="AA105" s="36"/>
      <c r="AB105" s="36"/>
    </row>
    <row r="106" spans="14:28" s="35" customFormat="1" x14ac:dyDescent="0.25">
      <c r="N106" s="36"/>
      <c r="O106" s="36"/>
      <c r="P106" s="36"/>
      <c r="Q106" s="36"/>
      <c r="R106" s="36"/>
      <c r="S106" s="36"/>
      <c r="T106" s="36"/>
      <c r="U106" s="36"/>
      <c r="V106" s="36"/>
      <c r="W106" s="36"/>
      <c r="X106" s="36"/>
      <c r="Y106" s="36"/>
      <c r="Z106" s="36"/>
      <c r="AA106" s="36"/>
      <c r="AB106" s="36"/>
    </row>
    <row r="107" spans="14:28" s="35" customFormat="1" x14ac:dyDescent="0.25">
      <c r="N107" s="36"/>
      <c r="O107" s="36"/>
      <c r="P107" s="36"/>
      <c r="Q107" s="36"/>
      <c r="R107" s="36"/>
      <c r="S107" s="36"/>
      <c r="T107" s="36"/>
      <c r="U107" s="36"/>
      <c r="V107" s="36"/>
      <c r="W107" s="36"/>
      <c r="X107" s="36"/>
      <c r="Y107" s="36"/>
      <c r="Z107" s="36"/>
      <c r="AA107" s="36"/>
      <c r="AB107" s="36"/>
    </row>
    <row r="108" spans="14:28" s="35" customFormat="1" x14ac:dyDescent="0.25">
      <c r="N108" s="36"/>
      <c r="O108" s="36"/>
      <c r="P108" s="36"/>
      <c r="Q108" s="36"/>
      <c r="R108" s="36"/>
      <c r="S108" s="36"/>
      <c r="T108" s="36"/>
      <c r="U108" s="36"/>
      <c r="V108" s="36"/>
      <c r="W108" s="36"/>
      <c r="X108" s="36"/>
      <c r="Y108" s="36"/>
      <c r="Z108" s="36"/>
      <c r="AA108" s="36"/>
      <c r="AB108" s="36"/>
    </row>
    <row r="109" spans="14:28" s="35" customFormat="1" x14ac:dyDescent="0.25">
      <c r="N109" s="36"/>
      <c r="O109" s="36"/>
      <c r="P109" s="36"/>
      <c r="Q109" s="36"/>
      <c r="R109" s="36"/>
      <c r="S109" s="36"/>
      <c r="T109" s="36"/>
      <c r="U109" s="36"/>
      <c r="V109" s="36"/>
      <c r="W109" s="36"/>
      <c r="X109" s="36"/>
      <c r="Y109" s="36"/>
      <c r="Z109" s="36"/>
      <c r="AA109" s="36"/>
      <c r="AB109" s="36"/>
    </row>
    <row r="110" spans="14:28" s="35" customFormat="1" x14ac:dyDescent="0.25">
      <c r="N110" s="36"/>
      <c r="O110" s="36"/>
      <c r="P110" s="36"/>
      <c r="Q110" s="36"/>
      <c r="R110" s="36"/>
      <c r="S110" s="36"/>
      <c r="T110" s="36"/>
      <c r="U110" s="36"/>
      <c r="V110" s="36"/>
      <c r="W110" s="36"/>
      <c r="X110" s="36"/>
      <c r="Y110" s="36"/>
      <c r="Z110" s="36"/>
      <c r="AA110" s="36"/>
      <c r="AB110" s="36"/>
    </row>
    <row r="111" spans="14:28" s="35" customFormat="1" x14ac:dyDescent="0.25">
      <c r="N111" s="36"/>
      <c r="O111" s="36"/>
      <c r="P111" s="36"/>
      <c r="Q111" s="36"/>
      <c r="R111" s="36"/>
      <c r="S111" s="36"/>
      <c r="T111" s="36"/>
      <c r="U111" s="36"/>
      <c r="V111" s="36"/>
      <c r="W111" s="36"/>
      <c r="X111" s="36"/>
      <c r="Y111" s="36"/>
      <c r="Z111" s="36"/>
      <c r="AA111" s="36"/>
      <c r="AB111" s="36"/>
    </row>
    <row r="112" spans="14:28" s="35" customFormat="1" x14ac:dyDescent="0.25">
      <c r="N112" s="36"/>
      <c r="O112" s="36"/>
      <c r="P112" s="36"/>
      <c r="Q112" s="36"/>
      <c r="R112" s="36"/>
      <c r="S112" s="36"/>
      <c r="T112" s="36"/>
      <c r="U112" s="36"/>
      <c r="V112" s="36"/>
      <c r="W112" s="36"/>
      <c r="X112" s="36"/>
      <c r="Y112" s="36"/>
      <c r="Z112" s="36"/>
      <c r="AA112" s="36"/>
      <c r="AB112" s="36"/>
    </row>
    <row r="113" spans="14:28" s="35" customFormat="1" x14ac:dyDescent="0.25">
      <c r="N113" s="36"/>
      <c r="O113" s="36"/>
      <c r="P113" s="36"/>
      <c r="Q113" s="36"/>
      <c r="R113" s="36"/>
      <c r="S113" s="36"/>
      <c r="T113" s="36"/>
      <c r="U113" s="36"/>
      <c r="V113" s="36"/>
      <c r="W113" s="36"/>
      <c r="X113" s="36"/>
      <c r="Y113" s="36"/>
      <c r="Z113" s="36"/>
      <c r="AA113" s="36"/>
      <c r="AB113" s="36"/>
    </row>
    <row r="114" spans="14:28" s="35" customFormat="1" x14ac:dyDescent="0.25">
      <c r="N114" s="36"/>
      <c r="O114" s="36"/>
      <c r="P114" s="36"/>
      <c r="Q114" s="36"/>
      <c r="R114" s="36"/>
      <c r="S114" s="36"/>
      <c r="T114" s="36"/>
      <c r="U114" s="36"/>
      <c r="V114" s="36"/>
      <c r="W114" s="36"/>
      <c r="X114" s="36"/>
      <c r="Y114" s="36"/>
      <c r="Z114" s="36"/>
      <c r="AA114" s="36"/>
      <c r="AB114" s="36"/>
    </row>
    <row r="115" spans="14:28" s="35" customFormat="1" x14ac:dyDescent="0.25">
      <c r="N115" s="36"/>
      <c r="O115" s="36"/>
      <c r="P115" s="36"/>
      <c r="Q115" s="36"/>
      <c r="R115" s="36"/>
      <c r="S115" s="36"/>
      <c r="T115" s="36"/>
      <c r="U115" s="36"/>
      <c r="V115" s="36"/>
      <c r="W115" s="36"/>
      <c r="X115" s="36"/>
      <c r="Y115" s="36"/>
      <c r="Z115" s="36"/>
      <c r="AA115" s="36"/>
      <c r="AB115" s="36"/>
    </row>
    <row r="116" spans="14:28" s="35" customFormat="1" x14ac:dyDescent="0.25">
      <c r="N116" s="36"/>
      <c r="O116" s="36"/>
      <c r="P116" s="36"/>
      <c r="Q116" s="36"/>
      <c r="R116" s="36"/>
      <c r="S116" s="36"/>
      <c r="T116" s="36"/>
      <c r="U116" s="36"/>
      <c r="V116" s="36"/>
      <c r="W116" s="36"/>
      <c r="X116" s="36"/>
      <c r="Y116" s="36"/>
      <c r="Z116" s="36"/>
      <c r="AA116" s="36"/>
      <c r="AB116" s="36"/>
    </row>
    <row r="117" spans="14:28" s="35" customFormat="1" x14ac:dyDescent="0.25">
      <c r="N117" s="36"/>
      <c r="O117" s="36"/>
      <c r="P117" s="36"/>
      <c r="Q117" s="36"/>
      <c r="R117" s="36"/>
      <c r="S117" s="36"/>
      <c r="T117" s="36"/>
      <c r="U117" s="36"/>
      <c r="V117" s="36"/>
      <c r="W117" s="36"/>
      <c r="X117" s="36"/>
      <c r="Y117" s="36"/>
      <c r="Z117" s="36"/>
      <c r="AA117" s="36"/>
      <c r="AB117" s="36"/>
    </row>
    <row r="118" spans="14:28" s="35" customFormat="1" x14ac:dyDescent="0.25">
      <c r="N118" s="36"/>
      <c r="O118" s="36"/>
      <c r="P118" s="36"/>
      <c r="Q118" s="36"/>
      <c r="R118" s="36"/>
      <c r="S118" s="36"/>
      <c r="T118" s="36"/>
      <c r="U118" s="36"/>
      <c r="V118" s="36"/>
      <c r="W118" s="36"/>
      <c r="X118" s="36"/>
      <c r="Y118" s="36"/>
      <c r="Z118" s="36"/>
      <c r="AA118" s="36"/>
      <c r="AB118" s="36"/>
    </row>
    <row r="119" spans="14:28" s="35" customFormat="1" x14ac:dyDescent="0.25">
      <c r="N119" s="36"/>
      <c r="O119" s="36"/>
      <c r="P119" s="36"/>
      <c r="Q119" s="36"/>
      <c r="R119" s="36"/>
      <c r="S119" s="36"/>
      <c r="T119" s="36"/>
      <c r="U119" s="36"/>
      <c r="V119" s="36"/>
      <c r="W119" s="36"/>
      <c r="X119" s="36"/>
      <c r="Y119" s="36"/>
      <c r="Z119" s="36"/>
      <c r="AA119" s="36"/>
      <c r="AB119" s="36"/>
    </row>
    <row r="120" spans="14:28" s="35" customFormat="1" x14ac:dyDescent="0.25">
      <c r="N120" s="36"/>
      <c r="O120" s="36"/>
      <c r="P120" s="36"/>
      <c r="Q120" s="36"/>
      <c r="R120" s="36"/>
      <c r="S120" s="36"/>
      <c r="T120" s="36"/>
      <c r="U120" s="36"/>
      <c r="V120" s="36"/>
      <c r="W120" s="36"/>
      <c r="X120" s="36"/>
      <c r="Y120" s="36"/>
      <c r="Z120" s="36"/>
      <c r="AA120" s="36"/>
      <c r="AB120" s="36"/>
    </row>
    <row r="121" spans="14:28" s="35" customFormat="1" x14ac:dyDescent="0.25">
      <c r="N121" s="36"/>
      <c r="O121" s="36"/>
      <c r="P121" s="36"/>
      <c r="Q121" s="36"/>
      <c r="R121" s="36"/>
      <c r="S121" s="36"/>
      <c r="T121" s="36"/>
      <c r="U121" s="36"/>
      <c r="V121" s="36"/>
      <c r="W121" s="36"/>
      <c r="X121" s="36"/>
      <c r="Y121" s="36"/>
      <c r="Z121" s="36"/>
      <c r="AA121" s="36"/>
      <c r="AB121" s="36"/>
    </row>
    <row r="122" spans="14:28" s="35" customFormat="1" x14ac:dyDescent="0.25">
      <c r="N122" s="36"/>
      <c r="O122" s="36"/>
      <c r="P122" s="36"/>
      <c r="Q122" s="36"/>
      <c r="R122" s="36"/>
      <c r="S122" s="36"/>
      <c r="T122" s="36"/>
      <c r="U122" s="36"/>
      <c r="V122" s="36"/>
      <c r="W122" s="36"/>
      <c r="X122" s="36"/>
      <c r="Y122" s="36"/>
      <c r="Z122" s="36"/>
      <c r="AA122" s="36"/>
      <c r="AB122" s="36"/>
    </row>
    <row r="123" spans="14:28" s="35" customFormat="1" x14ac:dyDescent="0.25">
      <c r="N123" s="36"/>
      <c r="O123" s="36"/>
      <c r="P123" s="36"/>
      <c r="Q123" s="36"/>
      <c r="R123" s="36"/>
      <c r="S123" s="36"/>
      <c r="T123" s="36"/>
      <c r="U123" s="36"/>
      <c r="V123" s="36"/>
      <c r="W123" s="36"/>
      <c r="X123" s="36"/>
      <c r="Y123" s="36"/>
      <c r="Z123" s="36"/>
      <c r="AA123" s="36"/>
      <c r="AB123" s="36"/>
    </row>
    <row r="124" spans="14:28" s="35" customFormat="1" x14ac:dyDescent="0.25">
      <c r="N124" s="36"/>
      <c r="O124" s="36"/>
      <c r="P124" s="36"/>
      <c r="Q124" s="36"/>
      <c r="R124" s="36"/>
      <c r="S124" s="36"/>
      <c r="T124" s="36"/>
      <c r="U124" s="36"/>
      <c r="V124" s="36"/>
      <c r="W124" s="36"/>
      <c r="X124" s="36"/>
      <c r="Y124" s="36"/>
      <c r="Z124" s="36"/>
      <c r="AA124" s="36"/>
      <c r="AB124" s="36"/>
    </row>
    <row r="125" spans="14:28" s="35" customFormat="1" x14ac:dyDescent="0.25">
      <c r="N125" s="36"/>
      <c r="O125" s="36"/>
      <c r="P125" s="36"/>
      <c r="Q125" s="36"/>
      <c r="R125" s="36"/>
      <c r="S125" s="36"/>
      <c r="T125" s="36"/>
      <c r="U125" s="36"/>
      <c r="V125" s="36"/>
      <c r="W125" s="36"/>
      <c r="X125" s="36"/>
      <c r="Y125" s="36"/>
      <c r="Z125" s="36"/>
      <c r="AA125" s="36"/>
      <c r="AB125" s="36"/>
    </row>
    <row r="126" spans="14:28" s="35" customFormat="1" x14ac:dyDescent="0.25">
      <c r="N126" s="36"/>
      <c r="O126" s="36"/>
      <c r="P126" s="36"/>
      <c r="Q126" s="36"/>
      <c r="R126" s="36"/>
      <c r="S126" s="36"/>
      <c r="T126" s="36"/>
      <c r="U126" s="36"/>
      <c r="V126" s="36"/>
      <c r="W126" s="36"/>
      <c r="X126" s="36"/>
      <c r="Y126" s="36"/>
      <c r="Z126" s="36"/>
      <c r="AA126" s="36"/>
      <c r="AB126" s="36"/>
    </row>
    <row r="127" spans="14:28" s="35" customFormat="1" x14ac:dyDescent="0.25">
      <c r="N127" s="36"/>
      <c r="O127" s="36"/>
      <c r="P127" s="36"/>
      <c r="Q127" s="36"/>
      <c r="R127" s="36"/>
      <c r="S127" s="36"/>
      <c r="T127" s="36"/>
      <c r="U127" s="36"/>
      <c r="V127" s="36"/>
      <c r="W127" s="36"/>
      <c r="X127" s="36"/>
      <c r="Y127" s="36"/>
      <c r="Z127" s="36"/>
      <c r="AA127" s="36"/>
      <c r="AB127" s="36"/>
    </row>
    <row r="128" spans="14:28" s="35" customFormat="1" x14ac:dyDescent="0.25">
      <c r="N128" s="36"/>
      <c r="O128" s="36"/>
      <c r="P128" s="36"/>
      <c r="Q128" s="36"/>
      <c r="R128" s="36"/>
      <c r="S128" s="36"/>
      <c r="T128" s="36"/>
      <c r="U128" s="36"/>
      <c r="V128" s="36"/>
      <c r="W128" s="36"/>
      <c r="X128" s="36"/>
      <c r="Y128" s="36"/>
      <c r="Z128" s="36"/>
      <c r="AA128" s="36"/>
      <c r="AB128" s="36"/>
    </row>
    <row r="129" spans="14:28" s="35" customFormat="1" x14ac:dyDescent="0.25">
      <c r="N129" s="36"/>
      <c r="O129" s="36"/>
      <c r="P129" s="36"/>
      <c r="Q129" s="36"/>
      <c r="R129" s="36"/>
      <c r="S129" s="36"/>
      <c r="T129" s="36"/>
      <c r="U129" s="36"/>
      <c r="V129" s="36"/>
      <c r="W129" s="36"/>
      <c r="X129" s="36"/>
      <c r="Y129" s="36"/>
      <c r="Z129" s="36"/>
      <c r="AA129" s="36"/>
      <c r="AB129" s="36"/>
    </row>
    <row r="130" spans="14:28" s="35" customFormat="1" x14ac:dyDescent="0.25">
      <c r="N130" s="36"/>
      <c r="O130" s="36"/>
      <c r="P130" s="36"/>
      <c r="Q130" s="36"/>
      <c r="R130" s="36"/>
      <c r="S130" s="36"/>
      <c r="T130" s="36"/>
      <c r="U130" s="36"/>
      <c r="V130" s="36"/>
      <c r="W130" s="36"/>
      <c r="X130" s="36"/>
      <c r="Y130" s="36"/>
      <c r="Z130" s="36"/>
      <c r="AA130" s="36"/>
      <c r="AB130" s="36"/>
    </row>
    <row r="131" spans="14:28" s="35" customFormat="1" x14ac:dyDescent="0.25">
      <c r="N131" s="36"/>
      <c r="O131" s="36"/>
      <c r="P131" s="36"/>
      <c r="Q131" s="36"/>
      <c r="R131" s="36"/>
      <c r="S131" s="36"/>
      <c r="T131" s="36"/>
      <c r="U131" s="36"/>
      <c r="V131" s="36"/>
      <c r="W131" s="36"/>
      <c r="X131" s="36"/>
      <c r="Y131" s="36"/>
      <c r="Z131" s="36"/>
      <c r="AA131" s="36"/>
      <c r="AB131" s="36"/>
    </row>
    <row r="132" spans="14:28" s="35" customFormat="1" x14ac:dyDescent="0.25">
      <c r="N132" s="36"/>
      <c r="O132" s="36"/>
      <c r="P132" s="36"/>
      <c r="Q132" s="36"/>
      <c r="R132" s="36"/>
      <c r="S132" s="36"/>
      <c r="T132" s="36"/>
      <c r="U132" s="36"/>
      <c r="V132" s="36"/>
      <c r="W132" s="36"/>
      <c r="X132" s="36"/>
      <c r="Y132" s="36"/>
      <c r="Z132" s="36"/>
      <c r="AA132" s="36"/>
      <c r="AB132" s="36"/>
    </row>
    <row r="133" spans="14:28" s="35" customFormat="1" x14ac:dyDescent="0.25">
      <c r="N133" s="36"/>
      <c r="O133" s="36"/>
      <c r="P133" s="36"/>
      <c r="Q133" s="36"/>
      <c r="R133" s="36"/>
      <c r="S133" s="36"/>
      <c r="T133" s="36"/>
      <c r="U133" s="36"/>
      <c r="V133" s="36"/>
      <c r="W133" s="36"/>
      <c r="X133" s="36"/>
      <c r="Y133" s="36"/>
      <c r="Z133" s="36"/>
      <c r="AA133" s="36"/>
      <c r="AB133" s="36"/>
    </row>
    <row r="134" spans="14:28" s="35" customFormat="1" x14ac:dyDescent="0.25">
      <c r="N134" s="36"/>
      <c r="O134" s="36"/>
      <c r="P134" s="36"/>
      <c r="Q134" s="36"/>
      <c r="R134" s="36"/>
      <c r="S134" s="36"/>
      <c r="T134" s="36"/>
      <c r="U134" s="36"/>
      <c r="V134" s="36"/>
      <c r="W134" s="36"/>
      <c r="X134" s="36"/>
      <c r="Y134" s="36"/>
      <c r="Z134" s="36"/>
      <c r="AA134" s="36"/>
      <c r="AB134" s="36"/>
    </row>
    <row r="135" spans="14:28" s="35" customFormat="1" x14ac:dyDescent="0.25">
      <c r="N135" s="36"/>
      <c r="O135" s="36"/>
      <c r="P135" s="36"/>
      <c r="Q135" s="36"/>
      <c r="R135" s="36"/>
      <c r="S135" s="36"/>
      <c r="T135" s="36"/>
      <c r="U135" s="36"/>
      <c r="V135" s="36"/>
      <c r="W135" s="36"/>
      <c r="X135" s="36"/>
      <c r="Y135" s="36"/>
      <c r="Z135" s="36"/>
      <c r="AA135" s="36"/>
      <c r="AB135" s="36"/>
    </row>
    <row r="136" spans="14:28" s="35" customFormat="1" x14ac:dyDescent="0.25">
      <c r="N136" s="36"/>
      <c r="O136" s="36"/>
      <c r="P136" s="36"/>
      <c r="Q136" s="36"/>
      <c r="R136" s="36"/>
      <c r="S136" s="36"/>
      <c r="T136" s="36"/>
      <c r="U136" s="36"/>
      <c r="V136" s="36"/>
      <c r="W136" s="36"/>
      <c r="X136" s="36"/>
      <c r="Y136" s="36"/>
      <c r="Z136" s="36"/>
      <c r="AA136" s="36"/>
      <c r="AB136" s="36"/>
    </row>
    <row r="137" spans="14:28" s="35" customFormat="1" x14ac:dyDescent="0.25">
      <c r="N137" s="36"/>
      <c r="O137" s="36"/>
      <c r="P137" s="36"/>
      <c r="Q137" s="36"/>
      <c r="R137" s="36"/>
      <c r="S137" s="36"/>
      <c r="T137" s="36"/>
      <c r="U137" s="36"/>
      <c r="V137" s="36"/>
      <c r="W137" s="36"/>
      <c r="X137" s="36"/>
      <c r="Y137" s="36"/>
      <c r="Z137" s="36"/>
      <c r="AA137" s="36"/>
      <c r="AB137" s="36"/>
    </row>
    <row r="138" spans="14:28" s="35" customFormat="1" x14ac:dyDescent="0.25">
      <c r="N138" s="36"/>
      <c r="O138" s="36"/>
      <c r="P138" s="36"/>
      <c r="Q138" s="36"/>
      <c r="R138" s="36"/>
      <c r="S138" s="36"/>
      <c r="T138" s="36"/>
      <c r="U138" s="36"/>
      <c r="V138" s="36"/>
      <c r="W138" s="36"/>
      <c r="X138" s="36"/>
      <c r="Y138" s="36"/>
      <c r="Z138" s="36"/>
      <c r="AA138" s="36"/>
      <c r="AB138" s="36"/>
    </row>
    <row r="139" spans="14:28" s="35" customFormat="1" x14ac:dyDescent="0.25">
      <c r="N139" s="36"/>
      <c r="O139" s="36"/>
      <c r="P139" s="36"/>
      <c r="Q139" s="36"/>
      <c r="R139" s="36"/>
      <c r="S139" s="36"/>
      <c r="T139" s="36"/>
      <c r="U139" s="36"/>
      <c r="V139" s="36"/>
      <c r="W139" s="36"/>
      <c r="X139" s="36"/>
      <c r="Y139" s="36"/>
      <c r="Z139" s="36"/>
      <c r="AA139" s="36"/>
      <c r="AB139" s="36"/>
    </row>
  </sheetData>
  <sheetProtection algorithmName="SHA-512" hashValue="9FQTuwTbQsx5dvLXBfW+essXitERfPFjb7dxKO7V0uepBt2UlRFFj7jEmdcZ3Zw2VyDXfQzfByJRX7q0moXTeA==" saltValue="V1bF7AFnV3iv9cY00sQZnw==" spinCount="100000" sheet="1" selectLockedCells="1"/>
  <mergeCells count="30">
    <mergeCell ref="E39:H39"/>
    <mergeCell ref="E37:H37"/>
    <mergeCell ref="E38:H38"/>
    <mergeCell ref="C21:G21"/>
    <mergeCell ref="C1:G1"/>
    <mergeCell ref="C4:G4"/>
    <mergeCell ref="C12:G12"/>
    <mergeCell ref="C16:C17"/>
    <mergeCell ref="D16:D17"/>
    <mergeCell ref="F16:F17"/>
    <mergeCell ref="G16:G17"/>
    <mergeCell ref="H16:H17"/>
    <mergeCell ref="G18:G19"/>
    <mergeCell ref="H18:H19"/>
    <mergeCell ref="E18:E19"/>
    <mergeCell ref="C18:C19"/>
    <mergeCell ref="F14:F15"/>
    <mergeCell ref="D14:D15"/>
    <mergeCell ref="C14:C15"/>
    <mergeCell ref="G14:G15"/>
    <mergeCell ref="H14:H15"/>
    <mergeCell ref="C32:H32"/>
    <mergeCell ref="D18:D19"/>
    <mergeCell ref="F18:F19"/>
    <mergeCell ref="C34:G34"/>
    <mergeCell ref="E36:H36"/>
    <mergeCell ref="C24:G24"/>
    <mergeCell ref="E26:H26"/>
    <mergeCell ref="C28:G28"/>
    <mergeCell ref="C30:H30"/>
  </mergeCells>
  <hyperlinks>
    <hyperlink ref="E39:H39" r:id="rId1" display="Article on Important Changes to NFPA 13"/>
    <hyperlink ref="E37:H37" r:id="rId2" display="Fire Protection Research Foundation, Phase 1 Report"/>
    <hyperlink ref="E38:H38" r:id="rId3" display="Fire Protection Research Foundation, Phase 2 Report"/>
    <hyperlink ref="E26:H26" r:id="rId4" display="Get the latest version at www.meyerfire.com/login"/>
    <hyperlink ref="C30:H30" r:id="rId5" display="MeyerFire.com is a website dedicated to providing Fire Protection Professionals with tools and resources to do great work. Get articles, guides, calculators, and other resources at www.meyerfire.com. "/>
  </hyperlinks>
  <pageMargins left="0.5" right="0.2" top="0.5" bottom="0.5" header="0.3" footer="0.3"/>
  <pageSetup paperSize="34" fitToHeight="0" orientation="portrait" r:id="rId6"/>
  <ignoredErrors>
    <ignoredError sqref="P59 Y59 R59 AA59" formula="1"/>
  </ignoredError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Cloud Ceiling Calculator (v1.0)</vt:lpstr>
      <vt:lpstr>'Cloud Ceiling Calculator (v1.0)'!Print_Area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Meyer</dc:creator>
  <cp:lastModifiedBy>Joseph Meyer</cp:lastModifiedBy>
  <dcterms:created xsi:type="dcterms:W3CDTF">2018-03-03T11:34:44Z</dcterms:created>
  <dcterms:modified xsi:type="dcterms:W3CDTF">2018-03-27T18:12:54Z</dcterms:modified>
</cp:coreProperties>
</file>